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elcoforangecounty-my.sharepoint.com/personal/pmilord_elcoc_org/Documents/Transfer Folder/SR/Sliding Fee Scale/"/>
    </mc:Choice>
  </mc:AlternateContent>
  <xr:revisionPtr revIDLastSave="0" documentId="8_{6A94AB21-1B25-4A75-8C67-3DA066D29FD0}" xr6:coauthVersionLast="47" xr6:coauthVersionMax="47" xr10:uidLastSave="{00000000-0000-0000-0000-000000000000}"/>
  <bookViews>
    <workbookView xWindow="-28920" yWindow="-120" windowWidth="29040" windowHeight="17640" activeTab="1" xr2:uid="{00000000-000D-0000-FFFF-FFFF00000000}"/>
  </bookViews>
  <sheets>
    <sheet name="Instructions" sheetId="4" r:id="rId1"/>
    <sheet name="Sliding Fee Schedule" sheetId="1" r:id="rId2"/>
  </sheets>
  <definedNames>
    <definedName name="\C" localSheetId="1">'Sliding Fee Schedule'!#REF!</definedName>
    <definedName name="\C">#REF!</definedName>
    <definedName name="\F" localSheetId="1">'Sliding Fee Schedule'!#REF!</definedName>
    <definedName name="\F">#REF!</definedName>
    <definedName name="\I" localSheetId="1">'Sliding Fee Schedule'!#REF!</definedName>
    <definedName name="\I">#REF!</definedName>
    <definedName name="\L" localSheetId="1">'Sliding Fee Schedule'!#REF!</definedName>
    <definedName name="\L">#REF!</definedName>
    <definedName name="\S" localSheetId="1">'Sliding Fee Schedule'!#REF!</definedName>
    <definedName name="\S">#REF!</definedName>
    <definedName name="CS10_">'Sliding Fee Schedule'!$C$16</definedName>
    <definedName name="CS11_">'Sliding Fee Schedule'!$C$17</definedName>
    <definedName name="CS8_">'Sliding Fee Schedule'!$C$13</definedName>
    <definedName name="CS9_">'Sliding Fee Schedule'!$C$15</definedName>
    <definedName name="_xlnm.Print_Area" localSheetId="1">'Sliding Fee Schedule'!$A$1:$R$88</definedName>
    <definedName name="Print_Area_MI" localSheetId="1">'Sliding Fee Schedule'!$A$4:$K$59</definedName>
    <definedName name="_xlnm.Print_Titles" localSheetId="1">'Sliding Fee Schedule'!$1:$12</definedName>
    <definedName name="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 l="1"/>
  <c r="B72" i="1"/>
  <c r="B68" i="1"/>
  <c r="B64" i="1"/>
  <c r="B60" i="1"/>
  <c r="B56" i="1"/>
  <c r="B52" i="1"/>
  <c r="B48" i="1"/>
  <c r="B44" i="1"/>
  <c r="B40" i="1"/>
  <c r="B36" i="1"/>
  <c r="B32" i="1"/>
  <c r="B28" i="1"/>
  <c r="B24" i="1"/>
  <c r="B20" i="1"/>
  <c r="B16" i="1"/>
  <c r="B12" i="1"/>
  <c r="O35" i="1"/>
  <c r="P35" i="1" l="1"/>
  <c r="P37" i="1" s="1"/>
  <c r="J75" i="1"/>
  <c r="J77" i="1" s="1"/>
  <c r="K75" i="1"/>
  <c r="K77" i="1" s="1"/>
  <c r="J71" i="1"/>
  <c r="J73" i="1" s="1"/>
  <c r="K71" i="1"/>
  <c r="K73" i="1" s="1"/>
  <c r="K67" i="1"/>
  <c r="K69" i="1" s="1"/>
  <c r="K63" i="1"/>
  <c r="K65" i="1" s="1"/>
  <c r="O37" i="1"/>
  <c r="Q35" i="1" l="1"/>
  <c r="Q37" i="1" s="1"/>
  <c r="D75" i="1"/>
  <c r="D77" i="1" s="1"/>
  <c r="E75" i="1"/>
  <c r="E77" i="1" s="1"/>
  <c r="F75" i="1"/>
  <c r="F77" i="1" s="1"/>
  <c r="R35" i="1" l="1"/>
  <c r="R37" i="1" s="1"/>
  <c r="R31" i="1"/>
  <c r="R33" i="1" s="1"/>
  <c r="I75" i="1"/>
  <c r="I77" i="1" s="1"/>
  <c r="H75" i="1"/>
  <c r="H77" i="1" s="1"/>
  <c r="G75" i="1"/>
  <c r="G77" i="1" s="1"/>
  <c r="I71" i="1"/>
  <c r="H71" i="1"/>
  <c r="G71" i="1"/>
  <c r="F71" i="1"/>
  <c r="E71" i="1"/>
  <c r="D71" i="1" l="1"/>
  <c r="D73" i="1" s="1"/>
  <c r="I73" i="1"/>
  <c r="H73" i="1"/>
  <c r="G73" i="1"/>
  <c r="F73" i="1"/>
  <c r="E73" i="1"/>
  <c r="L55" i="1" l="1"/>
  <c r="L57" i="1" s="1"/>
  <c r="L59" i="1"/>
  <c r="L61" i="1" s="1"/>
  <c r="L71" i="1"/>
  <c r="L73" i="1" s="1"/>
  <c r="L75" i="1"/>
  <c r="L77" i="1" s="1"/>
  <c r="L67" i="1"/>
  <c r="L69" i="1" s="1"/>
  <c r="L63" i="1"/>
  <c r="L65" i="1" s="1"/>
  <c r="M71" i="1" l="1"/>
  <c r="M73" i="1" s="1"/>
  <c r="M67" i="1"/>
  <c r="M69" i="1" s="1"/>
  <c r="M63" i="1"/>
  <c r="M65" i="1" s="1"/>
  <c r="M55" i="1"/>
  <c r="M57" i="1" s="1"/>
  <c r="M51" i="1"/>
  <c r="M53" i="1" s="1"/>
  <c r="M47" i="1"/>
  <c r="M49" i="1" s="1"/>
  <c r="M75" i="1"/>
  <c r="M77" i="1" s="1"/>
  <c r="M59" i="1"/>
  <c r="M61" i="1" s="1"/>
  <c r="D19" i="1"/>
  <c r="D21" i="1" s="1"/>
  <c r="G23" i="1"/>
  <c r="E63" i="1"/>
  <c r="E65" i="1" s="1"/>
  <c r="F63" i="1"/>
  <c r="F65" i="1" s="1"/>
  <c r="G63" i="1"/>
  <c r="G65" i="1" s="1"/>
  <c r="H63" i="1"/>
  <c r="H65" i="1" s="1"/>
  <c r="I63" i="1"/>
  <c r="I65" i="1" s="1"/>
  <c r="J63" i="1"/>
  <c r="J65" i="1" s="1"/>
  <c r="D63" i="1"/>
  <c r="D65" i="1" s="1"/>
  <c r="E67" i="1"/>
  <c r="E69" i="1" s="1"/>
  <c r="F67" i="1"/>
  <c r="F69" i="1" s="1"/>
  <c r="G67" i="1"/>
  <c r="G69" i="1" s="1"/>
  <c r="H67" i="1"/>
  <c r="H69" i="1" s="1"/>
  <c r="I67" i="1"/>
  <c r="I69" i="1" s="1"/>
  <c r="J67" i="1"/>
  <c r="J69" i="1" s="1"/>
  <c r="D67" i="1"/>
  <c r="D69" i="1" s="1"/>
  <c r="E59" i="1"/>
  <c r="E61" i="1" s="1"/>
  <c r="F59" i="1"/>
  <c r="F61" i="1" s="1"/>
  <c r="G59" i="1"/>
  <c r="G61" i="1" s="1"/>
  <c r="H59" i="1"/>
  <c r="H61" i="1" s="1"/>
  <c r="I59" i="1"/>
  <c r="I61" i="1" s="1"/>
  <c r="J59" i="1"/>
  <c r="J61" i="1" s="1"/>
  <c r="K59" i="1"/>
  <c r="K61" i="1" s="1"/>
  <c r="D59" i="1"/>
  <c r="D61" i="1" s="1"/>
  <c r="E31" i="1"/>
  <c r="E33" i="1" s="1"/>
  <c r="F31" i="1"/>
  <c r="F33" i="1" s="1"/>
  <c r="G31" i="1"/>
  <c r="G33" i="1" s="1"/>
  <c r="H31" i="1"/>
  <c r="H33" i="1" s="1"/>
  <c r="I31" i="1"/>
  <c r="I33" i="1" s="1"/>
  <c r="J31" i="1"/>
  <c r="J33" i="1" s="1"/>
  <c r="K31" i="1"/>
  <c r="K33" i="1" s="1"/>
  <c r="D31" i="1"/>
  <c r="D33" i="1" s="1"/>
  <c r="E55" i="1"/>
  <c r="E57" i="1" s="1"/>
  <c r="F55" i="1"/>
  <c r="F57" i="1" s="1"/>
  <c r="G55" i="1"/>
  <c r="G57" i="1" s="1"/>
  <c r="H55" i="1"/>
  <c r="H57" i="1" s="1"/>
  <c r="I55" i="1"/>
  <c r="I57" i="1" s="1"/>
  <c r="J55" i="1"/>
  <c r="J57" i="1" s="1"/>
  <c r="K55" i="1"/>
  <c r="K57" i="1" s="1"/>
  <c r="E51" i="1"/>
  <c r="E53" i="1" s="1"/>
  <c r="F51" i="1"/>
  <c r="F53" i="1" s="1"/>
  <c r="G51" i="1"/>
  <c r="G53" i="1" s="1"/>
  <c r="H51" i="1"/>
  <c r="H53" i="1" s="1"/>
  <c r="I51" i="1"/>
  <c r="I53" i="1" s="1"/>
  <c r="J51" i="1"/>
  <c r="J53" i="1" s="1"/>
  <c r="K51" i="1"/>
  <c r="K53" i="1" s="1"/>
  <c r="E47" i="1"/>
  <c r="E49" i="1" s="1"/>
  <c r="F47" i="1"/>
  <c r="F49" i="1" s="1"/>
  <c r="G47" i="1"/>
  <c r="G49" i="1" s="1"/>
  <c r="H47" i="1"/>
  <c r="H49" i="1" s="1"/>
  <c r="I47" i="1"/>
  <c r="I49" i="1" s="1"/>
  <c r="J47" i="1"/>
  <c r="J49" i="1" s="1"/>
  <c r="K47" i="1"/>
  <c r="K49" i="1" s="1"/>
  <c r="E43" i="1"/>
  <c r="E45" i="1" s="1"/>
  <c r="F43" i="1"/>
  <c r="F45" i="1" s="1"/>
  <c r="G43" i="1"/>
  <c r="G45" i="1" s="1"/>
  <c r="H43" i="1"/>
  <c r="H45" i="1" s="1"/>
  <c r="I43" i="1"/>
  <c r="I45" i="1" s="1"/>
  <c r="J43" i="1"/>
  <c r="J45" i="1" s="1"/>
  <c r="K43" i="1"/>
  <c r="K45" i="1" s="1"/>
  <c r="L43" i="1"/>
  <c r="L45" i="1" s="1"/>
  <c r="E39" i="1"/>
  <c r="E41" i="1" s="1"/>
  <c r="F39" i="1"/>
  <c r="F41" i="1" s="1"/>
  <c r="G39" i="1"/>
  <c r="G41" i="1" s="1"/>
  <c r="H39" i="1"/>
  <c r="H41" i="1" s="1"/>
  <c r="I39" i="1"/>
  <c r="I41" i="1" s="1"/>
  <c r="J39" i="1"/>
  <c r="J41" i="1" s="1"/>
  <c r="K39" i="1"/>
  <c r="K41" i="1" s="1"/>
  <c r="D39" i="1"/>
  <c r="D41" i="1" s="1"/>
  <c r="D43" i="1"/>
  <c r="D45" i="1" s="1"/>
  <c r="D47" i="1"/>
  <c r="D49" i="1" s="1"/>
  <c r="D51" i="1"/>
  <c r="D53" i="1" s="1"/>
  <c r="D55" i="1"/>
  <c r="D57" i="1" s="1"/>
  <c r="E27" i="1"/>
  <c r="E29" i="1" s="1"/>
  <c r="F27" i="1"/>
  <c r="F29" i="1" s="1"/>
  <c r="G27" i="1"/>
  <c r="G29" i="1" s="1"/>
  <c r="H27" i="1"/>
  <c r="H29" i="1" s="1"/>
  <c r="I27" i="1"/>
  <c r="I29" i="1" s="1"/>
  <c r="J27" i="1"/>
  <c r="J29" i="1" s="1"/>
  <c r="K27" i="1"/>
  <c r="K29" i="1" s="1"/>
  <c r="D27" i="1"/>
  <c r="D29" i="1" s="1"/>
  <c r="E23" i="1"/>
  <c r="F23" i="1"/>
  <c r="H23" i="1"/>
  <c r="I23" i="1"/>
  <c r="J23" i="1"/>
  <c r="K23" i="1"/>
  <c r="D23" i="1"/>
  <c r="E19" i="1"/>
  <c r="E21" i="1" s="1"/>
  <c r="F19" i="1"/>
  <c r="F21" i="1" s="1"/>
  <c r="G19" i="1"/>
  <c r="G21" i="1" s="1"/>
  <c r="H19" i="1"/>
  <c r="H21" i="1" s="1"/>
  <c r="I19" i="1"/>
  <c r="I21" i="1" s="1"/>
  <c r="J19" i="1"/>
  <c r="J21" i="1" s="1"/>
  <c r="K19" i="1"/>
  <c r="K21" i="1" s="1"/>
  <c r="E15" i="1"/>
  <c r="E17" i="1" s="1"/>
  <c r="F15" i="1"/>
  <c r="F17" i="1" s="1"/>
  <c r="G15" i="1"/>
  <c r="G17" i="1" s="1"/>
  <c r="H15" i="1"/>
  <c r="H17" i="1" s="1"/>
  <c r="I15" i="1"/>
  <c r="I17" i="1" s="1"/>
  <c r="J15" i="1"/>
  <c r="J17" i="1" s="1"/>
  <c r="K15" i="1"/>
  <c r="K17" i="1" s="1"/>
  <c r="D15" i="1"/>
  <c r="D17" i="1" s="1"/>
  <c r="D35" i="1"/>
  <c r="D37" i="1" s="1"/>
  <c r="K35" i="1"/>
  <c r="K37" i="1" s="1"/>
  <c r="J35" i="1"/>
  <c r="J37" i="1" s="1"/>
  <c r="I35" i="1"/>
  <c r="I37" i="1" s="1"/>
  <c r="H35" i="1"/>
  <c r="H37" i="1" s="1"/>
  <c r="G35" i="1"/>
  <c r="G37" i="1" s="1"/>
  <c r="F35" i="1"/>
  <c r="F37" i="1" s="1"/>
  <c r="E35" i="1"/>
  <c r="E37" i="1" s="1"/>
  <c r="D192" i="1"/>
  <c r="E192" i="1" s="1"/>
  <c r="F192" i="1" s="1"/>
  <c r="G192" i="1" s="1"/>
  <c r="H192" i="1" s="1"/>
  <c r="I192" i="1" s="1"/>
  <c r="J192" i="1" s="1"/>
  <c r="K192" i="1" s="1"/>
  <c r="A192" i="1"/>
  <c r="A191" i="1"/>
  <c r="F191" i="1" s="1"/>
  <c r="L47" i="1"/>
  <c r="L49" i="1" s="1"/>
  <c r="L31" i="1"/>
  <c r="L33" i="1" s="1"/>
  <c r="L39" i="1"/>
  <c r="L41" i="1" s="1"/>
  <c r="M23" i="1"/>
  <c r="M15" i="1"/>
  <c r="M17" i="1" s="1"/>
  <c r="M31" i="1"/>
  <c r="M33" i="1" s="1"/>
  <c r="M27" i="1"/>
  <c r="M29" i="1" s="1"/>
  <c r="O59" i="1" l="1"/>
  <c r="O61" i="1" s="1"/>
  <c r="O43" i="1"/>
  <c r="O45" i="1" s="1"/>
  <c r="O39" i="1"/>
  <c r="O41" i="1" s="1"/>
  <c r="O47" i="1"/>
  <c r="O49" i="1" s="1"/>
  <c r="O75" i="1"/>
  <c r="O77" i="1" s="1"/>
  <c r="O51" i="1"/>
  <c r="O53" i="1" s="1"/>
  <c r="O71" i="1"/>
  <c r="O73" i="1" s="1"/>
  <c r="O67" i="1"/>
  <c r="O69" i="1" s="1"/>
  <c r="O63" i="1"/>
  <c r="O65" i="1" s="1"/>
  <c r="O55" i="1"/>
  <c r="O57" i="1" s="1"/>
  <c r="N75" i="1"/>
  <c r="N77" i="1" s="1"/>
  <c r="N71" i="1"/>
  <c r="N73" i="1" s="1"/>
  <c r="N67" i="1"/>
  <c r="N69" i="1" s="1"/>
  <c r="N63" i="1"/>
  <c r="N65" i="1" s="1"/>
  <c r="N55" i="1"/>
  <c r="N57" i="1" s="1"/>
  <c r="N51" i="1"/>
  <c r="N53" i="1" s="1"/>
  <c r="N47" i="1"/>
  <c r="N49" i="1" s="1"/>
  <c r="N43" i="1"/>
  <c r="N45" i="1" s="1"/>
  <c r="N59" i="1"/>
  <c r="N61" i="1" s="1"/>
  <c r="E191" i="1"/>
  <c r="M39" i="1"/>
  <c r="M41" i="1" s="1"/>
  <c r="L19" i="1"/>
  <c r="L21" i="1" s="1"/>
  <c r="L15" i="1"/>
  <c r="L17" i="1" s="1"/>
  <c r="L35" i="1"/>
  <c r="L37" i="1" s="1"/>
  <c r="M43" i="1"/>
  <c r="M45" i="1" s="1"/>
  <c r="L23" i="1"/>
  <c r="L27" i="1"/>
  <c r="L29" i="1" s="1"/>
  <c r="D191" i="1"/>
  <c r="G191" i="1"/>
  <c r="J191" i="1"/>
  <c r="I191" i="1"/>
  <c r="K191" i="1"/>
  <c r="H191" i="1"/>
  <c r="M19" i="1"/>
  <c r="M21" i="1" s="1"/>
  <c r="M35" i="1"/>
  <c r="M37" i="1" s="1"/>
  <c r="L51" i="1"/>
  <c r="L53" i="1" s="1"/>
  <c r="P43" i="1" l="1"/>
  <c r="P45" i="1" s="1"/>
  <c r="P39" i="1"/>
  <c r="P41" i="1" s="1"/>
  <c r="P67" i="1"/>
  <c r="P69" i="1" s="1"/>
  <c r="P63" i="1"/>
  <c r="P65" i="1" s="1"/>
  <c r="P47" i="1"/>
  <c r="P49" i="1" s="1"/>
  <c r="P59" i="1"/>
  <c r="P61" i="1" s="1"/>
  <c r="P75" i="1"/>
  <c r="P77" i="1" s="1"/>
  <c r="P71" i="1"/>
  <c r="P73" i="1" s="1"/>
  <c r="P55" i="1"/>
  <c r="P57" i="1" s="1"/>
  <c r="P51" i="1"/>
  <c r="P53" i="1" s="1"/>
  <c r="N31" i="1"/>
  <c r="N33" i="1" s="1"/>
  <c r="N19" i="1"/>
  <c r="N21" i="1" s="1"/>
  <c r="N15" i="1"/>
  <c r="N17" i="1" s="1"/>
  <c r="N39" i="1"/>
  <c r="N41" i="1" s="1"/>
  <c r="N27" i="1"/>
  <c r="N29" i="1" s="1"/>
  <c r="N35" i="1"/>
  <c r="N37" i="1" s="1"/>
  <c r="N23" i="1"/>
  <c r="Q71" i="1" l="1"/>
  <c r="Q73" i="1" s="1"/>
  <c r="Q67" i="1"/>
  <c r="Q69" i="1" s="1"/>
  <c r="Q63" i="1"/>
  <c r="Q65" i="1" s="1"/>
  <c r="Q55" i="1"/>
  <c r="Q57" i="1" s="1"/>
  <c r="Q51" i="1"/>
  <c r="Q53" i="1" s="1"/>
  <c r="Q47" i="1"/>
  <c r="Q49" i="1" s="1"/>
  <c r="Q39" i="1"/>
  <c r="Q41" i="1" s="1"/>
  <c r="Q75" i="1"/>
  <c r="Q77" i="1" s="1"/>
  <c r="Q59" i="1"/>
  <c r="Q61" i="1" s="1"/>
  <c r="Q43" i="1"/>
  <c r="Q45" i="1" s="1"/>
  <c r="O19" i="1"/>
  <c r="O21" i="1" s="1"/>
  <c r="O15" i="1"/>
  <c r="O17" i="1" s="1"/>
  <c r="O31" i="1"/>
  <c r="O33" i="1" s="1"/>
  <c r="O23" i="1"/>
  <c r="O27" i="1"/>
  <c r="O29" i="1" s="1"/>
  <c r="R75" i="1" l="1"/>
  <c r="R77" i="1" s="1"/>
  <c r="R43" i="1"/>
  <c r="R45" i="1" s="1"/>
  <c r="R71" i="1"/>
  <c r="R73" i="1" s="1"/>
  <c r="R67" i="1"/>
  <c r="R69" i="1" s="1"/>
  <c r="R63" i="1"/>
  <c r="R65" i="1" s="1"/>
  <c r="R55" i="1"/>
  <c r="R57" i="1" s="1"/>
  <c r="R51" i="1"/>
  <c r="R53" i="1" s="1"/>
  <c r="R47" i="1"/>
  <c r="R49" i="1" s="1"/>
  <c r="R59" i="1"/>
  <c r="R61" i="1" s="1"/>
  <c r="R39" i="1"/>
  <c r="R41" i="1" s="1"/>
  <c r="P23" i="1"/>
  <c r="P19" i="1"/>
  <c r="P21" i="1" s="1"/>
  <c r="P15" i="1"/>
  <c r="P17" i="1" s="1"/>
  <c r="P31" i="1"/>
  <c r="P33" i="1" s="1"/>
  <c r="P27" i="1"/>
  <c r="P29" i="1" s="1"/>
  <c r="Q27" i="1" l="1"/>
  <c r="Q29" i="1" s="1"/>
  <c r="Q23" i="1"/>
  <c r="Q19" i="1"/>
  <c r="Q21" i="1" s="1"/>
  <c r="Q15" i="1"/>
  <c r="Q17" i="1" s="1"/>
  <c r="Q31" i="1"/>
  <c r="Q33" i="1" s="1"/>
  <c r="R27" i="1" l="1"/>
  <c r="R29" i="1" s="1"/>
  <c r="R15" i="1"/>
  <c r="R17" i="1" s="1"/>
  <c r="R23" i="1"/>
  <c r="R19" i="1"/>
  <c r="R21" i="1" s="1"/>
</calcChain>
</file>

<file path=xl/sharedStrings.xml><?xml version="1.0" encoding="utf-8"?>
<sst xmlns="http://schemas.openxmlformats.org/spreadsheetml/2006/main" count="443" uniqueCount="136">
  <si>
    <t/>
  </si>
  <si>
    <t>SLIDING FEE SCHEDULE</t>
  </si>
  <si>
    <t>DAILY FEE</t>
  </si>
  <si>
    <t xml:space="preserve">   ------- Annual Gross Income - Number of persons in Family -------</t>
  </si>
  <si>
    <t>=</t>
  </si>
  <si>
    <t>Full-Time</t>
  </si>
  <si>
    <t>Part-Time</t>
  </si>
  <si>
    <t>-</t>
  </si>
  <si>
    <t>FPL</t>
  </si>
  <si>
    <t>150%FPL</t>
  </si>
  <si>
    <t>185%FPL</t>
  </si>
  <si>
    <t>200%FPL</t>
  </si>
  <si>
    <t>Original CYF</t>
  </si>
  <si>
    <t>Chart Data</t>
  </si>
  <si>
    <t xml:space="preserve">   INFANT AND PRESCHOOL   </t>
  </si>
  <si>
    <t>50%FPL</t>
  </si>
  <si>
    <t>Parents receiving hourly care pay up to the part time fee.</t>
  </si>
  <si>
    <t xml:space="preserve">Effective  date </t>
  </si>
  <si>
    <t>Sliding Fee Scale for</t>
  </si>
  <si>
    <t>Coalition</t>
  </si>
  <si>
    <t>Refer to 6M-4.400, F.A.C.</t>
  </si>
  <si>
    <t>Income</t>
  </si>
  <si>
    <t>75%FPL</t>
  </si>
  <si>
    <t>85% SMI</t>
  </si>
  <si>
    <t>TCA Clients</t>
  </si>
  <si>
    <t>BG3-TCAN, BG3W-TCAW, WRC-RC</t>
  </si>
  <si>
    <t>BG3R-RCG; BG1-IN, -OUT, -14R, -13, -11, -FAM, -HOME, -11D; CF-SN</t>
  </si>
  <si>
    <t>At-risk and special needs</t>
  </si>
  <si>
    <t>Instructions</t>
  </si>
  <si>
    <t xml:space="preserve">TANF </t>
  </si>
  <si>
    <t>BG3AP-APP, BG3-28A, BG5-TCC</t>
  </si>
  <si>
    <t>Florida Division of Early Learning</t>
  </si>
  <si>
    <t xml:space="preserve">                                                                                                                </t>
  </si>
  <si>
    <t>70% SMI</t>
  </si>
  <si>
    <r>
      <rPr>
        <b/>
        <sz val="12"/>
        <color rgb="FF00B050"/>
        <rFont val="Helv"/>
      </rPr>
      <t>70% SMI</t>
    </r>
    <r>
      <rPr>
        <b/>
        <sz val="12"/>
        <color theme="6" tint="-0.249977111117893"/>
        <rFont val="Helv"/>
      </rPr>
      <t xml:space="preserve">, </t>
    </r>
    <r>
      <rPr>
        <b/>
        <sz val="12"/>
        <color rgb="FFFF0000"/>
        <rFont val="Helv"/>
      </rPr>
      <t>85% SMI</t>
    </r>
  </si>
  <si>
    <r>
      <t xml:space="preserve">FPL as indicated unless exceeds 
</t>
    </r>
    <r>
      <rPr>
        <b/>
        <sz val="12"/>
        <color rgb="FFFF0000"/>
        <rFont val="Helv"/>
      </rPr>
      <t>85% SMI</t>
    </r>
  </si>
  <si>
    <r>
      <rPr>
        <b/>
        <sz val="12"/>
        <color rgb="FF00B050"/>
        <rFont val="Helv"/>
      </rPr>
      <t>70% SMI</t>
    </r>
  </si>
  <si>
    <t>SRMAT</t>
  </si>
  <si>
    <t>Income may exceed 85% of SMI as long as it remains below 185% of FPL.</t>
  </si>
  <si>
    <t>Income may exceed 85% of SMI as long as it remains below 200% of FPL. If income increases above 200% FPL, they can be moved to BG8 until they reach the CCDF exit threshold of above 85% SMI.</t>
  </si>
  <si>
    <t>Eligibility is not dependent on family income. Sliding fee scale assists in setting parent fee.</t>
  </si>
  <si>
    <t xml:space="preserve">The 85% of the SMI that is included in the red font under each family size is the exit threshold. As a family size increases, the SMI becomes lower than the FPL. Even though this happens, the SMI indicated on the sliding fee scale is used as the exit threshold for that particular family size. </t>
  </si>
  <si>
    <t xml:space="preserve">The 70% of the SMI that is included in the green font under each family size is the entry threshold for SR Match. As a family size increases, the SMI becomes lower than the FPL. Even though this happens, the SMI indicated on the sliding fee scale is used as the entry threshold for that particular family size. </t>
  </si>
  <si>
    <t>BG8-ECON</t>
  </si>
  <si>
    <t>85% State Median Income: Exit threshold for School Readiness program eligibility</t>
  </si>
  <si>
    <t>70% State Median Income: Entry threshold for School Readiness Match eligibility</t>
  </si>
  <si>
    <t>September 24, 2024</t>
  </si>
  <si>
    <t xml:space="preserve">       FFY 2025 ANNUAL State Median Income Estimates</t>
  </si>
  <si>
    <t>Poverty Level (FPL) effective January 17, 2024.</t>
  </si>
  <si>
    <t>9.50/wk</t>
  </si>
  <si>
    <t>4.75/wk</t>
  </si>
  <si>
    <t>.95/day</t>
  </si>
  <si>
    <t>.48/day</t>
  </si>
  <si>
    <t>2.40/wk</t>
  </si>
  <si>
    <t>13.50/wk</t>
  </si>
  <si>
    <t>6.75/wk</t>
  </si>
  <si>
    <t>1.35/day</t>
  </si>
  <si>
    <t>.68/day</t>
  </si>
  <si>
    <t>3.40/wk</t>
  </si>
  <si>
    <t>17.50/wk</t>
  </si>
  <si>
    <t>8.75/wk</t>
  </si>
  <si>
    <t>1.75/day</t>
  </si>
  <si>
    <t>.88/day</t>
  </si>
  <si>
    <t>4.40/wk</t>
  </si>
  <si>
    <t>21.50/wk</t>
  </si>
  <si>
    <t>10.75/wk</t>
  </si>
  <si>
    <t>2.15/day</t>
  </si>
  <si>
    <t>1.08/day</t>
  </si>
  <si>
    <t>5.40/wk</t>
  </si>
  <si>
    <t>25.50/wk</t>
  </si>
  <si>
    <t>12.75/wk</t>
  </si>
  <si>
    <t>2.55/day</t>
  </si>
  <si>
    <t>1.28/day</t>
  </si>
  <si>
    <t>6.40/wk</t>
  </si>
  <si>
    <t>29.50/wk</t>
  </si>
  <si>
    <t>14.75/wk</t>
  </si>
  <si>
    <t>2.95/day</t>
  </si>
  <si>
    <t>1.48/day</t>
  </si>
  <si>
    <t>7.40/wk</t>
  </si>
  <si>
    <t>33.50/wk</t>
  </si>
  <si>
    <t>16.75/wk</t>
  </si>
  <si>
    <t>3.35/day</t>
  </si>
  <si>
    <t>1.68/day</t>
  </si>
  <si>
    <t>8.40/wk</t>
  </si>
  <si>
    <t>37.50/wk</t>
  </si>
  <si>
    <t>18.75/wk</t>
  </si>
  <si>
    <t>3.75/day</t>
  </si>
  <si>
    <t>1.88/day</t>
  </si>
  <si>
    <t>9.40/wk</t>
  </si>
  <si>
    <t>41.50/wk</t>
  </si>
  <si>
    <t>20.75/wk</t>
  </si>
  <si>
    <t>4.15/day</t>
  </si>
  <si>
    <t>2.08/day</t>
  </si>
  <si>
    <t>10.40/wk</t>
  </si>
  <si>
    <t>45.50/wk</t>
  </si>
  <si>
    <t>22.75/wk</t>
  </si>
  <si>
    <t>4.55/day</t>
  </si>
  <si>
    <t>2.28/day</t>
  </si>
  <si>
    <t>11.40/wk</t>
  </si>
  <si>
    <t>49.50/wk</t>
  </si>
  <si>
    <t>24.75/wk</t>
  </si>
  <si>
    <t>4.95/day</t>
  </si>
  <si>
    <t>2.48/day</t>
  </si>
  <si>
    <t>12.40/wk</t>
  </si>
  <si>
    <t>53.50/wk</t>
  </si>
  <si>
    <t>26.75/wk</t>
  </si>
  <si>
    <t>5.35/day</t>
  </si>
  <si>
    <t>2.68/day</t>
  </si>
  <si>
    <t>13.40/wk</t>
  </si>
  <si>
    <t>57.50/wk</t>
  </si>
  <si>
    <t>28.75/wk</t>
  </si>
  <si>
    <t>5.75/day</t>
  </si>
  <si>
    <t>2.88/day</t>
  </si>
  <si>
    <t>14.40/wk</t>
  </si>
  <si>
    <t>61.50/wk</t>
  </si>
  <si>
    <t>30.75/wk</t>
  </si>
  <si>
    <t>6.15/day</t>
  </si>
  <si>
    <t>3.08/day</t>
  </si>
  <si>
    <t>15.40/wk</t>
  </si>
  <si>
    <t>65.50/wk</t>
  </si>
  <si>
    <t>32.75/wk</t>
  </si>
  <si>
    <t>6.55/day</t>
  </si>
  <si>
    <t>3.28/day</t>
  </si>
  <si>
    <t>16.40/wk</t>
  </si>
  <si>
    <t>69.50/wk</t>
  </si>
  <si>
    <t>34.75/wk</t>
  </si>
  <si>
    <t>6.95/day</t>
  </si>
  <si>
    <t>3.48/day</t>
  </si>
  <si>
    <t>17.40/wk</t>
  </si>
  <si>
    <t>73.50/wk</t>
  </si>
  <si>
    <t>36.75/wk</t>
  </si>
  <si>
    <t>7.35/day</t>
  </si>
  <si>
    <t>3.68/day</t>
  </si>
  <si>
    <t>18.40/wk</t>
  </si>
  <si>
    <t>sib dis</t>
  </si>
  <si>
    <t xml:space="preserve">Orange County Early Learning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</si>
</sst>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numFmt numFmtId="165" formatCode="0.00_)"/>
    <numFmt numFmtId="166" formatCode="General_)"/>
    <numFmt numFmtId="167" formatCode="0,000_)"/>
  </numFmts>
  <fonts count="18" x14ac:knownFonts="1">
    <font>
      <sz val="12"/>
      <name val="Helv"/>
    </font>
    <font>
      <sz val="12"/>
      <color indexed="12"/>
      <name val="Helv"/>
    </font>
    <font>
      <b/>
      <sz val="18"/>
      <name val="Times New Roman"/>
      <family val="1"/>
    </font>
    <font>
      <b/>
      <sz val="12"/>
      <color indexed="12"/>
      <name val="Helv"/>
    </font>
    <font>
      <b/>
      <sz val="12"/>
      <name val="Helv"/>
    </font>
    <font>
      <b/>
      <sz val="14"/>
      <name val="Helv"/>
    </font>
    <font>
      <b/>
      <sz val="24"/>
      <name val="Helv"/>
    </font>
    <font>
      <sz val="12"/>
      <name val="Helv"/>
    </font>
    <font>
      <b/>
      <sz val="11"/>
      <name val="Helv"/>
    </font>
    <font>
      <sz val="12"/>
      <color rgb="FFFF0000"/>
      <name val="Helv"/>
    </font>
    <font>
      <b/>
      <sz val="12"/>
      <color rgb="FFFF0000"/>
      <name val="Helv"/>
    </font>
    <font>
      <sz val="12"/>
      <color rgb="FF0070C0"/>
      <name val="Helv"/>
    </font>
    <font>
      <sz val="11"/>
      <name val="Times New Roman"/>
      <family val="1"/>
    </font>
    <font>
      <sz val="12"/>
      <color rgb="FF0000FF"/>
      <name val="Helv"/>
    </font>
    <font>
      <b/>
      <sz val="12"/>
      <color theme="6" tint="-0.249977111117893"/>
      <name val="Helv"/>
    </font>
    <font>
      <b/>
      <sz val="12"/>
      <color rgb="FF00B050"/>
      <name val="Helv"/>
    </font>
    <font>
      <sz val="12"/>
      <color rgb="FF00B050"/>
      <name val="Helv"/>
    </font>
    <font>
      <b/>
      <sz val="12"/>
      <color theme="1"/>
      <name val="Helv"/>
    </font>
  </fonts>
  <fills count="8">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lightDown">
        <bgColor theme="0" tint="-0.24994659260841701"/>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166" fontId="0" fillId="0" borderId="0"/>
  </cellStyleXfs>
  <cellXfs count="88">
    <xf numFmtId="166" fontId="0" fillId="0" borderId="0" xfId="0"/>
    <xf numFmtId="39" fontId="1" fillId="0" borderId="0" xfId="0" applyNumberFormat="1" applyFont="1" applyProtection="1">
      <protection locked="0"/>
    </xf>
    <xf numFmtId="166" fontId="1" fillId="0" borderId="0" xfId="0" applyFont="1" applyProtection="1">
      <protection locked="0"/>
    </xf>
    <xf numFmtId="164" fontId="1" fillId="0" borderId="0" xfId="0" applyNumberFormat="1" applyFont="1" applyProtection="1">
      <protection locked="0"/>
    </xf>
    <xf numFmtId="165" fontId="1" fillId="0" borderId="0" xfId="0" applyNumberFormat="1" applyFont="1" applyProtection="1">
      <protection locked="0"/>
    </xf>
    <xf numFmtId="37" fontId="1" fillId="0" borderId="0" xfId="0" applyNumberFormat="1" applyFont="1" applyProtection="1">
      <protection locked="0"/>
    </xf>
    <xf numFmtId="39" fontId="1" fillId="0" borderId="0" xfId="0" applyNumberFormat="1" applyFont="1" applyAlignment="1" applyProtection="1">
      <alignment horizontal="left"/>
      <protection locked="0"/>
    </xf>
    <xf numFmtId="166" fontId="1" fillId="0" borderId="0" xfId="0" applyFont="1"/>
    <xf numFmtId="166" fontId="1" fillId="0" borderId="0" xfId="0" applyFont="1" applyAlignment="1">
      <alignment horizontal="fill"/>
    </xf>
    <xf numFmtId="166" fontId="0" fillId="0" borderId="0" xfId="0" applyAlignment="1">
      <alignment horizontal="centerContinuous"/>
    </xf>
    <xf numFmtId="166" fontId="2" fillId="0" borderId="0" xfId="0" applyFont="1" applyAlignment="1">
      <alignment horizontal="centerContinuous"/>
    </xf>
    <xf numFmtId="39" fontId="1" fillId="0" borderId="0" xfId="0" applyNumberFormat="1" applyFont="1"/>
    <xf numFmtId="166" fontId="5" fillId="0" borderId="0" xfId="0" applyFont="1" applyAlignment="1">
      <alignment horizontal="centerContinuous"/>
    </xf>
    <xf numFmtId="166" fontId="3" fillId="0" borderId="0" xfId="0" applyFont="1" applyAlignment="1">
      <alignment horizontal="centerContinuous"/>
    </xf>
    <xf numFmtId="164" fontId="1" fillId="0" borderId="0" xfId="0" applyNumberFormat="1" applyFont="1" applyAlignment="1">
      <alignment horizontal="left"/>
    </xf>
    <xf numFmtId="39" fontId="1" fillId="0" borderId="0" xfId="0" applyNumberFormat="1" applyFont="1" applyAlignment="1">
      <alignment horizontal="fill"/>
    </xf>
    <xf numFmtId="39" fontId="3" fillId="0" borderId="0" xfId="0" applyNumberFormat="1" applyFont="1" applyAlignment="1">
      <alignment horizontal="left"/>
    </xf>
    <xf numFmtId="166" fontId="3" fillId="0" borderId="0" xfId="0" applyFont="1" applyAlignment="1">
      <alignment horizontal="left"/>
    </xf>
    <xf numFmtId="164" fontId="3" fillId="0" borderId="0" xfId="0" applyNumberFormat="1" applyFont="1"/>
    <xf numFmtId="164" fontId="1" fillId="0" borderId="0" xfId="0" applyNumberFormat="1" applyFont="1"/>
    <xf numFmtId="167" fontId="1" fillId="0" borderId="0" xfId="0" applyNumberFormat="1" applyFont="1"/>
    <xf numFmtId="165" fontId="1" fillId="0" borderId="0" xfId="0" applyNumberFormat="1" applyFont="1" applyAlignment="1">
      <alignment horizontal="fill"/>
    </xf>
    <xf numFmtId="167" fontId="1" fillId="0" borderId="0" xfId="0" applyNumberFormat="1" applyFont="1" applyAlignment="1">
      <alignment horizontal="fill"/>
    </xf>
    <xf numFmtId="167" fontId="1" fillId="0" borderId="0" xfId="0" applyNumberFormat="1" applyFont="1" applyAlignment="1">
      <alignment horizontal="right"/>
    </xf>
    <xf numFmtId="1" fontId="0" fillId="0" borderId="0" xfId="0" applyNumberFormat="1" applyAlignment="1">
      <alignment horizontal="right"/>
    </xf>
    <xf numFmtId="166" fontId="4" fillId="0" borderId="0" xfId="0" quotePrefix="1" applyFont="1" applyAlignment="1">
      <alignment horizontal="right"/>
    </xf>
    <xf numFmtId="166" fontId="0" fillId="0" borderId="0" xfId="0" quotePrefix="1" applyAlignment="1">
      <alignment horizontal="left"/>
    </xf>
    <xf numFmtId="164" fontId="3" fillId="0" borderId="0" xfId="0" quotePrefix="1" applyNumberFormat="1" applyFont="1" applyAlignment="1">
      <alignment horizontal="right"/>
    </xf>
    <xf numFmtId="166" fontId="6" fillId="0" borderId="0" xfId="0" applyFont="1"/>
    <xf numFmtId="165" fontId="4" fillId="0" borderId="0" xfId="0" applyNumberFormat="1" applyFont="1" applyAlignment="1">
      <alignment horizontal="right"/>
    </xf>
    <xf numFmtId="166" fontId="0" fillId="0" borderId="0" xfId="0" applyAlignment="1">
      <alignment vertical="top"/>
    </xf>
    <xf numFmtId="165" fontId="4" fillId="0" borderId="0" xfId="0" applyNumberFormat="1" applyFont="1" applyAlignment="1">
      <alignment horizontal="left"/>
    </xf>
    <xf numFmtId="165" fontId="3" fillId="2" borderId="0" xfId="0" applyNumberFormat="1" applyFont="1" applyFill="1"/>
    <xf numFmtId="39" fontId="3" fillId="2" borderId="0" xfId="0" applyNumberFormat="1" applyFont="1" applyFill="1"/>
    <xf numFmtId="2" fontId="3" fillId="2" borderId="0" xfId="0" applyNumberFormat="1" applyFont="1" applyFill="1" applyAlignment="1">
      <alignment horizontal="right"/>
    </xf>
    <xf numFmtId="166" fontId="0" fillId="0" borderId="1" xfId="0" applyBorder="1"/>
    <xf numFmtId="166" fontId="4" fillId="3" borderId="0" xfId="0" applyFont="1" applyFill="1" applyAlignment="1">
      <alignment horizontal="right"/>
    </xf>
    <xf numFmtId="166" fontId="8" fillId="0" borderId="0" xfId="0" applyFont="1" applyAlignment="1">
      <alignment horizontal="right"/>
    </xf>
    <xf numFmtId="166" fontId="4" fillId="4" borderId="0" xfId="0" quotePrefix="1" applyFont="1" applyFill="1" applyAlignment="1">
      <alignment horizontal="right"/>
    </xf>
    <xf numFmtId="167" fontId="1" fillId="4" borderId="0" xfId="0" applyNumberFormat="1" applyFont="1" applyFill="1" applyAlignment="1">
      <alignment horizontal="right"/>
    </xf>
    <xf numFmtId="166" fontId="4" fillId="3" borderId="0" xfId="0" quotePrefix="1" applyFont="1" applyFill="1" applyAlignment="1">
      <alignment horizontal="right"/>
    </xf>
    <xf numFmtId="167" fontId="1" fillId="3" borderId="0" xfId="0" applyNumberFormat="1" applyFont="1" applyFill="1" applyAlignment="1">
      <alignment horizontal="right"/>
    </xf>
    <xf numFmtId="167" fontId="10" fillId="0" borderId="3" xfId="0" applyNumberFormat="1" applyFont="1" applyBorder="1"/>
    <xf numFmtId="39" fontId="10" fillId="0" borderId="3" xfId="0" applyNumberFormat="1" applyFont="1" applyBorder="1" applyProtection="1">
      <protection locked="0"/>
    </xf>
    <xf numFmtId="166" fontId="0" fillId="0" borderId="0" xfId="0" quotePrefix="1"/>
    <xf numFmtId="164" fontId="1" fillId="0" borderId="0" xfId="0" applyNumberFormat="1" applyFont="1" applyAlignment="1" applyProtection="1">
      <alignment horizontal="center"/>
      <protection locked="0"/>
    </xf>
    <xf numFmtId="167" fontId="1" fillId="5" borderId="0" xfId="0" applyNumberFormat="1" applyFont="1" applyFill="1"/>
    <xf numFmtId="167" fontId="0" fillId="6" borderId="0" xfId="0" applyNumberFormat="1" applyFill="1"/>
    <xf numFmtId="166" fontId="4" fillId="0" borderId="0" xfId="0" applyFont="1"/>
    <xf numFmtId="166" fontId="9" fillId="0" borderId="4" xfId="0" applyFont="1" applyBorder="1" applyAlignment="1">
      <alignment vertical="center"/>
    </xf>
    <xf numFmtId="166" fontId="10" fillId="0" borderId="0" xfId="0" quotePrefix="1" applyFont="1" applyAlignment="1">
      <alignment horizontal="center"/>
    </xf>
    <xf numFmtId="167" fontId="1" fillId="3" borderId="0" xfId="0" applyNumberFormat="1" applyFont="1" applyFill="1"/>
    <xf numFmtId="166" fontId="0" fillId="0" borderId="0" xfId="0" applyAlignment="1">
      <alignment horizontal="center"/>
    </xf>
    <xf numFmtId="166" fontId="12" fillId="0" borderId="4" xfId="0" applyFont="1" applyBorder="1" applyAlignment="1">
      <alignment vertical="center" wrapText="1"/>
    </xf>
    <xf numFmtId="166" fontId="4" fillId="0" borderId="0" xfId="0" applyFont="1" applyAlignment="1">
      <alignment horizontal="center"/>
    </xf>
    <xf numFmtId="166" fontId="0" fillId="0" borderId="4" xfId="0" applyBorder="1" applyAlignment="1">
      <alignment vertical="center"/>
    </xf>
    <xf numFmtId="166" fontId="0" fillId="0" borderId="4" xfId="0" applyBorder="1" applyAlignment="1">
      <alignment vertical="center" wrapText="1"/>
    </xf>
    <xf numFmtId="166" fontId="0" fillId="4" borderId="0" xfId="0" applyFill="1"/>
    <xf numFmtId="164" fontId="3" fillId="4" borderId="0" xfId="0" quotePrefix="1" applyNumberFormat="1" applyFont="1" applyFill="1" applyAlignment="1">
      <alignment horizontal="right"/>
    </xf>
    <xf numFmtId="167" fontId="10" fillId="4" borderId="3" xfId="0" applyNumberFormat="1" applyFont="1" applyFill="1" applyBorder="1"/>
    <xf numFmtId="167" fontId="13" fillId="0" borderId="0" xfId="0" applyNumberFormat="1" applyFont="1" applyAlignment="1">
      <alignment horizontal="right"/>
    </xf>
    <xf numFmtId="167" fontId="13" fillId="4" borderId="0" xfId="0" applyNumberFormat="1" applyFont="1" applyFill="1"/>
    <xf numFmtId="167" fontId="13" fillId="4" borderId="0" xfId="0" applyNumberFormat="1" applyFont="1" applyFill="1" applyAlignment="1">
      <alignment horizontal="fill"/>
    </xf>
    <xf numFmtId="167" fontId="13" fillId="3" borderId="0" xfId="0" applyNumberFormat="1" applyFont="1" applyFill="1"/>
    <xf numFmtId="39" fontId="13" fillId="4" borderId="0" xfId="0" applyNumberFormat="1" applyFont="1" applyFill="1" applyAlignment="1">
      <alignment horizontal="fill"/>
    </xf>
    <xf numFmtId="39" fontId="13" fillId="0" borderId="0" xfId="0" applyNumberFormat="1" applyFont="1" applyAlignment="1">
      <alignment horizontal="fill"/>
    </xf>
    <xf numFmtId="167" fontId="13" fillId="0" borderId="0" xfId="0" applyNumberFormat="1" applyFont="1" applyAlignment="1">
      <alignment horizontal="fill"/>
    </xf>
    <xf numFmtId="166" fontId="15" fillId="0" borderId="0" xfId="0" quotePrefix="1" applyFont="1" applyAlignment="1">
      <alignment horizontal="center"/>
    </xf>
    <xf numFmtId="167" fontId="15" fillId="0" borderId="3" xfId="0" applyNumberFormat="1" applyFont="1" applyBorder="1" applyAlignment="1">
      <alignment horizontal="right"/>
    </xf>
    <xf numFmtId="166" fontId="16" fillId="4" borderId="4" xfId="0" applyFont="1" applyFill="1" applyBorder="1" applyAlignment="1">
      <alignment vertical="center"/>
    </xf>
    <xf numFmtId="39" fontId="15" fillId="0" borderId="3" xfId="0" applyNumberFormat="1" applyFont="1" applyBorder="1" applyProtection="1">
      <protection locked="0"/>
    </xf>
    <xf numFmtId="166" fontId="17" fillId="3" borderId="0" xfId="0" applyFont="1" applyFill="1"/>
    <xf numFmtId="166" fontId="17" fillId="3" borderId="0" xfId="0" applyFont="1" applyFill="1" applyAlignment="1">
      <alignment horizontal="right"/>
    </xf>
    <xf numFmtId="164" fontId="17" fillId="3" borderId="0" xfId="0" quotePrefix="1" applyNumberFormat="1" applyFont="1" applyFill="1" applyAlignment="1">
      <alignment horizontal="right"/>
    </xf>
    <xf numFmtId="49" fontId="10" fillId="7" borderId="0" xfId="0" applyNumberFormat="1" applyFont="1" applyFill="1" applyAlignment="1">
      <alignment horizontal="right" vertical="center"/>
    </xf>
    <xf numFmtId="49" fontId="15" fillId="0" borderId="0" xfId="0" applyNumberFormat="1" applyFont="1" applyAlignment="1">
      <alignment horizontal="right" vertical="center"/>
    </xf>
    <xf numFmtId="49" fontId="15" fillId="0" borderId="2" xfId="0" applyNumberFormat="1" applyFont="1" applyBorder="1" applyAlignment="1">
      <alignment horizontal="right" vertical="center"/>
    </xf>
    <xf numFmtId="49" fontId="10" fillId="7" borderId="0" xfId="0" applyNumberFormat="1" applyFont="1" applyFill="1" applyAlignment="1">
      <alignment horizontal="right"/>
    </xf>
    <xf numFmtId="49" fontId="15" fillId="0" borderId="0" xfId="0" applyNumberFormat="1" applyFont="1" applyAlignment="1">
      <alignment horizontal="right"/>
    </xf>
    <xf numFmtId="49" fontId="15" fillId="0" borderId="2" xfId="0" applyNumberFormat="1" applyFont="1" applyBorder="1" applyAlignment="1">
      <alignment horizontal="right"/>
    </xf>
    <xf numFmtId="49" fontId="15" fillId="0" borderId="0" xfId="0" applyNumberFormat="1" applyFont="1" applyAlignment="1" applyProtection="1">
      <alignment horizontal="right"/>
      <protection locked="0"/>
    </xf>
    <xf numFmtId="49" fontId="15" fillId="0" borderId="2" xfId="0" applyNumberFormat="1" applyFont="1" applyBorder="1" applyAlignment="1" applyProtection="1">
      <alignment horizontal="right"/>
      <protection locked="0"/>
    </xf>
    <xf numFmtId="167" fontId="9" fillId="0" borderId="0" xfId="0" applyNumberFormat="1" applyFont="1"/>
    <xf numFmtId="166" fontId="15" fillId="0" borderId="0" xfId="0" applyFont="1"/>
    <xf numFmtId="166" fontId="2" fillId="0" borderId="0" xfId="0" applyFont="1" applyAlignment="1">
      <alignment horizontal="center"/>
    </xf>
    <xf numFmtId="166" fontId="11" fillId="0" borderId="0" xfId="0" applyFont="1" applyAlignment="1" applyProtection="1">
      <alignment horizontal="left" vertical="top" wrapText="1"/>
      <protection locked="0"/>
    </xf>
    <xf numFmtId="166" fontId="7" fillId="0" borderId="2" xfId="0" applyFont="1" applyBorder="1"/>
    <xf numFmtId="166" fontId="0" fillId="0" borderId="0" xfId="0" applyAlignment="1">
      <alignment horizont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292099</xdr:colOff>
      <xdr:row>11</xdr:row>
      <xdr:rowOff>0</xdr:rowOff>
    </xdr:from>
    <xdr:to>
      <xdr:col>2</xdr:col>
      <xdr:colOff>1202530</xdr:colOff>
      <xdr:row>12</xdr:row>
      <xdr:rowOff>11906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399505" y="2643188"/>
          <a:ext cx="910431" cy="202406"/>
        </a:xfrm>
        <a:prstGeom prst="rect">
          <a:avLst/>
        </a:prstGeom>
        <a:solidFill>
          <a:schemeClr val="lt1">
            <a:alpha val="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zoomScale="130" zoomScaleNormal="130" workbookViewId="0">
      <selection activeCell="B4" sqref="B4"/>
    </sheetView>
  </sheetViews>
  <sheetFormatPr defaultRowHeight="15.6" x14ac:dyDescent="0.3"/>
  <cols>
    <col min="1" max="1" width="10.1796875" bestFit="1" customWidth="1"/>
    <col min="2" max="2" width="53.1796875" customWidth="1"/>
    <col min="3" max="3" width="15" customWidth="1"/>
  </cols>
  <sheetData>
    <row r="1" spans="1:5" ht="22.8" x14ac:dyDescent="0.4">
      <c r="A1" s="84" t="s">
        <v>31</v>
      </c>
      <c r="B1" s="84"/>
      <c r="C1" s="84"/>
      <c r="D1" s="10"/>
      <c r="E1" s="10"/>
    </row>
    <row r="2" spans="1:5" ht="22.8" x14ac:dyDescent="0.4">
      <c r="A2" s="84" t="s">
        <v>1</v>
      </c>
      <c r="B2" s="84"/>
      <c r="C2" s="84"/>
      <c r="D2" s="10"/>
      <c r="E2" s="10"/>
    </row>
    <row r="3" spans="1:5" x14ac:dyDescent="0.3">
      <c r="B3" s="48" t="s">
        <v>28</v>
      </c>
    </row>
    <row r="4" spans="1:5" ht="78" x14ac:dyDescent="0.3">
      <c r="A4" s="49" t="s">
        <v>23</v>
      </c>
      <c r="B4" s="56" t="s">
        <v>41</v>
      </c>
      <c r="C4" s="53" t="s">
        <v>43</v>
      </c>
    </row>
    <row r="5" spans="1:5" ht="78" x14ac:dyDescent="0.3">
      <c r="A5" s="69" t="s">
        <v>33</v>
      </c>
      <c r="B5" s="56" t="s">
        <v>42</v>
      </c>
      <c r="C5" s="53" t="s">
        <v>37</v>
      </c>
    </row>
    <row r="6" spans="1:5" ht="31.2" x14ac:dyDescent="0.3">
      <c r="A6" s="55" t="s">
        <v>24</v>
      </c>
      <c r="B6" s="56" t="s">
        <v>38</v>
      </c>
      <c r="C6" s="53" t="s">
        <v>25</v>
      </c>
    </row>
    <row r="7" spans="1:5" ht="46.5" customHeight="1" x14ac:dyDescent="0.3">
      <c r="A7" s="55" t="s">
        <v>29</v>
      </c>
      <c r="B7" s="56" t="s">
        <v>39</v>
      </c>
      <c r="C7" s="53" t="s">
        <v>30</v>
      </c>
    </row>
    <row r="8" spans="1:5" ht="69" x14ac:dyDescent="0.3">
      <c r="A8" s="56" t="s">
        <v>27</v>
      </c>
      <c r="B8" s="56" t="s">
        <v>40</v>
      </c>
      <c r="C8" s="53" t="s">
        <v>26</v>
      </c>
    </row>
  </sheetData>
  <mergeCells count="2">
    <mergeCell ref="A1:C1"/>
    <mergeCell ref="A2:C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AH222"/>
  <sheetViews>
    <sheetView showGridLines="0" tabSelected="1" zoomScale="80" zoomScaleNormal="80" zoomScaleSheetLayoutView="75" workbookViewId="0">
      <selection activeCell="T12" sqref="T12"/>
    </sheetView>
  </sheetViews>
  <sheetFormatPr defaultColWidth="9.81640625" defaultRowHeight="15.6" x14ac:dyDescent="0.3"/>
  <cols>
    <col min="1" max="1" width="10.36328125" customWidth="1"/>
    <col min="2" max="2" width="14.36328125" customWidth="1"/>
    <col min="3" max="3" width="19.36328125" customWidth="1"/>
    <col min="4" max="4" width="9.6328125" customWidth="1"/>
    <col min="5" max="6" width="9.453125" customWidth="1"/>
    <col min="7" max="7" width="9" customWidth="1"/>
    <col min="8" max="8" width="8.6328125" customWidth="1"/>
    <col min="9" max="9" width="9.36328125" customWidth="1"/>
    <col min="10" max="11" width="9.6328125" customWidth="1"/>
    <col min="12" max="12" width="9.453125" customWidth="1"/>
    <col min="13" max="13" width="9.36328125" customWidth="1"/>
    <col min="14" max="15" width="9.453125" customWidth="1"/>
    <col min="16" max="16" width="9.08984375" customWidth="1"/>
    <col min="17" max="17" width="9.08984375" bestFit="1" customWidth="1"/>
    <col min="18" max="18" width="9.453125" customWidth="1"/>
  </cols>
  <sheetData>
    <row r="1" spans="1:24" x14ac:dyDescent="0.3">
      <c r="D1" s="7"/>
      <c r="E1" s="7"/>
      <c r="F1" s="7"/>
      <c r="G1" s="7"/>
      <c r="H1" s="7"/>
      <c r="I1" s="7"/>
      <c r="J1" s="7"/>
      <c r="K1" s="7"/>
      <c r="L1" s="7"/>
      <c r="M1" s="7"/>
      <c r="N1" s="7"/>
      <c r="O1" s="7"/>
      <c r="P1" s="7"/>
      <c r="Q1" s="7"/>
      <c r="R1" s="8" t="s">
        <v>0</v>
      </c>
      <c r="S1" s="2"/>
      <c r="T1" s="2"/>
      <c r="U1" s="2"/>
      <c r="V1" s="2"/>
      <c r="W1" s="2"/>
      <c r="X1" s="2"/>
    </row>
    <row r="2" spans="1:24" x14ac:dyDescent="0.3">
      <c r="A2" s="31" t="s">
        <v>18</v>
      </c>
      <c r="C2" s="86" t="s">
        <v>135</v>
      </c>
      <c r="D2" s="86"/>
      <c r="E2" s="86"/>
      <c r="F2" s="31" t="s">
        <v>19</v>
      </c>
      <c r="G2" s="7"/>
      <c r="H2" s="7"/>
      <c r="I2" s="7"/>
      <c r="J2" s="7"/>
      <c r="K2" s="7"/>
      <c r="L2" s="7"/>
      <c r="M2" s="7"/>
      <c r="N2" s="7"/>
      <c r="O2" s="7"/>
      <c r="P2" s="7"/>
      <c r="Q2" s="7"/>
      <c r="R2" s="8" t="s">
        <v>0</v>
      </c>
      <c r="S2" s="2"/>
      <c r="T2" s="2"/>
      <c r="U2" s="2"/>
      <c r="V2" s="2"/>
      <c r="W2" s="2"/>
      <c r="X2" s="2"/>
    </row>
    <row r="3" spans="1:24" ht="19.5" customHeight="1" x14ac:dyDescent="0.3">
      <c r="A3" s="31" t="s">
        <v>17</v>
      </c>
      <c r="C3" s="35" t="s">
        <v>46</v>
      </c>
      <c r="D3" s="7"/>
      <c r="E3" s="7"/>
      <c r="F3" s="7"/>
      <c r="G3" s="7"/>
      <c r="H3" s="7"/>
      <c r="I3" s="7"/>
      <c r="J3" s="7"/>
      <c r="K3" s="7"/>
      <c r="L3" s="7"/>
      <c r="M3" s="7"/>
      <c r="N3" s="7"/>
      <c r="O3" s="7"/>
      <c r="P3" s="7"/>
      <c r="Q3" s="7"/>
      <c r="R3" s="7"/>
      <c r="S3" s="2"/>
      <c r="T3" s="2"/>
      <c r="U3" s="2"/>
      <c r="V3" s="2"/>
      <c r="W3" s="2"/>
      <c r="X3" s="2"/>
    </row>
    <row r="4" spans="1:24" ht="23.25" customHeight="1" x14ac:dyDescent="0.4">
      <c r="A4" s="84" t="s">
        <v>31</v>
      </c>
      <c r="B4" s="84"/>
      <c r="C4" s="84"/>
      <c r="D4" s="84"/>
      <c r="E4" s="84"/>
      <c r="F4" s="84"/>
      <c r="G4" s="84"/>
      <c r="H4" s="84"/>
      <c r="I4" s="84"/>
      <c r="J4" s="84"/>
      <c r="K4" s="84"/>
      <c r="L4" s="84"/>
      <c r="M4" s="84"/>
      <c r="N4" s="84"/>
      <c r="O4" s="84"/>
      <c r="P4" s="84"/>
      <c r="Q4" s="84"/>
      <c r="R4" s="84"/>
      <c r="S4" s="2"/>
      <c r="T4" s="2"/>
      <c r="U4" s="2"/>
      <c r="V4" s="2"/>
      <c r="W4" s="2"/>
      <c r="X4" s="2"/>
    </row>
    <row r="5" spans="1:24" ht="23.25" customHeight="1" x14ac:dyDescent="0.4">
      <c r="A5" s="84" t="s">
        <v>1</v>
      </c>
      <c r="B5" s="84"/>
      <c r="C5" s="84"/>
      <c r="D5" s="84"/>
      <c r="E5" s="84"/>
      <c r="F5" s="84"/>
      <c r="G5" s="84"/>
      <c r="H5" s="84"/>
      <c r="I5" s="84"/>
      <c r="J5" s="84"/>
      <c r="K5" s="84"/>
      <c r="L5" s="84"/>
      <c r="M5" s="84"/>
      <c r="N5" s="84"/>
      <c r="O5" s="84"/>
      <c r="P5" s="84"/>
      <c r="Q5" s="84"/>
      <c r="R5" s="84"/>
      <c r="S5" s="2"/>
      <c r="T5" s="2"/>
      <c r="U5" s="2"/>
      <c r="V5" s="2"/>
      <c r="W5" s="2"/>
      <c r="X5" s="2"/>
    </row>
    <row r="6" spans="1:24" x14ac:dyDescent="0.3">
      <c r="A6" s="52"/>
      <c r="B6" s="54"/>
      <c r="C6" s="52"/>
      <c r="D6" s="9"/>
      <c r="E6" s="9"/>
      <c r="F6" s="9"/>
      <c r="G6" s="9"/>
      <c r="H6" s="9"/>
      <c r="I6" s="9"/>
      <c r="J6" s="9"/>
      <c r="K6" s="9"/>
      <c r="L6" s="9"/>
      <c r="M6" s="9"/>
      <c r="N6" s="9"/>
      <c r="O6" s="9"/>
      <c r="P6" s="9"/>
      <c r="Q6" s="9"/>
    </row>
    <row r="7" spans="1:24" x14ac:dyDescent="0.3">
      <c r="A7" s="11"/>
      <c r="B7" s="7"/>
      <c r="D7" s="7"/>
      <c r="E7" s="7"/>
      <c r="F7" s="7"/>
      <c r="G7" s="7"/>
      <c r="H7" s="7"/>
      <c r="I7" s="7"/>
      <c r="J7" s="7"/>
      <c r="K7" s="7"/>
      <c r="L7" s="7"/>
      <c r="M7" s="7"/>
      <c r="N7" s="7"/>
      <c r="O7" s="7"/>
      <c r="P7" s="7"/>
      <c r="Q7" s="7"/>
      <c r="R7" s="7"/>
      <c r="S7" s="2"/>
      <c r="T7" s="2"/>
      <c r="U7" s="2"/>
      <c r="V7" s="2"/>
      <c r="W7" s="2"/>
      <c r="X7" s="2"/>
    </row>
    <row r="8" spans="1:24" ht="23.25" customHeight="1" x14ac:dyDescent="0.35">
      <c r="A8" s="12" t="s">
        <v>2</v>
      </c>
      <c r="B8" s="13"/>
      <c r="D8" s="14" t="s">
        <v>3</v>
      </c>
      <c r="E8" s="7"/>
      <c r="F8" s="7"/>
      <c r="G8" s="7"/>
      <c r="H8" s="7"/>
      <c r="I8" s="7"/>
      <c r="J8" s="7"/>
      <c r="K8" s="7"/>
      <c r="L8" s="7"/>
      <c r="M8" s="7"/>
      <c r="N8" s="7"/>
      <c r="O8" s="7"/>
      <c r="P8" s="7"/>
      <c r="Q8" s="7"/>
      <c r="R8" s="7"/>
      <c r="S8" s="2"/>
      <c r="T8" s="2"/>
      <c r="U8" s="2"/>
      <c r="V8" s="2"/>
      <c r="W8" s="2"/>
      <c r="X8" s="2"/>
    </row>
    <row r="9" spans="1:24" x14ac:dyDescent="0.3">
      <c r="A9" s="15" t="s">
        <v>4</v>
      </c>
      <c r="B9" s="15" t="s">
        <v>4</v>
      </c>
      <c r="D9" s="7"/>
      <c r="E9" s="7"/>
      <c r="F9" s="7"/>
      <c r="G9" s="7"/>
      <c r="H9" s="7"/>
      <c r="I9" s="7"/>
      <c r="J9" s="7"/>
      <c r="K9" s="7"/>
      <c r="L9" s="7"/>
      <c r="M9" s="7"/>
      <c r="N9" s="7"/>
      <c r="O9" s="7"/>
      <c r="P9" s="7"/>
      <c r="Q9" s="7"/>
      <c r="R9" s="7"/>
      <c r="S9" s="2"/>
      <c r="T9" s="2"/>
      <c r="U9" s="2"/>
      <c r="V9" s="2"/>
      <c r="W9" s="2"/>
      <c r="X9" s="2"/>
    </row>
    <row r="10" spans="1:24" ht="20.25" customHeight="1" x14ac:dyDescent="0.3">
      <c r="A10" s="15"/>
      <c r="B10" s="15"/>
      <c r="C10" s="87" t="s">
        <v>35</v>
      </c>
      <c r="D10" s="7"/>
      <c r="E10" s="7"/>
      <c r="F10" s="7"/>
      <c r="G10" s="7"/>
      <c r="H10" s="7"/>
      <c r="I10" s="7"/>
      <c r="J10" s="7"/>
      <c r="K10" s="7"/>
      <c r="L10" s="7"/>
      <c r="M10" s="7"/>
      <c r="N10" s="7"/>
      <c r="O10" s="7"/>
      <c r="P10" s="7"/>
      <c r="Q10" s="7"/>
      <c r="R10" s="7"/>
      <c r="S10" s="2"/>
      <c r="T10" s="2"/>
      <c r="U10" s="2"/>
      <c r="V10" s="2"/>
      <c r="W10" s="2"/>
      <c r="X10" s="2"/>
    </row>
    <row r="11" spans="1:24" ht="20.25" customHeight="1" x14ac:dyDescent="0.3">
      <c r="A11" s="16" t="s">
        <v>5</v>
      </c>
      <c r="B11" s="17" t="s">
        <v>6</v>
      </c>
      <c r="C11" s="87"/>
      <c r="D11" s="18">
        <v>1</v>
      </c>
      <c r="E11" s="18">
        <v>2</v>
      </c>
      <c r="F11" s="18">
        <v>3</v>
      </c>
      <c r="G11" s="18">
        <v>4</v>
      </c>
      <c r="H11" s="18">
        <v>5</v>
      </c>
      <c r="I11" s="18">
        <v>6</v>
      </c>
      <c r="J11" s="18">
        <v>7</v>
      </c>
      <c r="K11" s="18">
        <v>8</v>
      </c>
      <c r="L11" s="18">
        <v>9</v>
      </c>
      <c r="M11" s="18">
        <v>10</v>
      </c>
      <c r="N11" s="18">
        <v>11</v>
      </c>
      <c r="O11" s="18">
        <v>12</v>
      </c>
      <c r="P11" s="18">
        <v>13</v>
      </c>
      <c r="Q11" s="18">
        <v>14</v>
      </c>
      <c r="R11" s="18">
        <v>15</v>
      </c>
      <c r="S11" s="2"/>
      <c r="T11" s="2"/>
      <c r="U11" s="2"/>
      <c r="V11" s="2"/>
      <c r="W11" s="2"/>
      <c r="X11" s="2"/>
    </row>
    <row r="12" spans="1:24" x14ac:dyDescent="0.3">
      <c r="A12" s="32">
        <v>1.9</v>
      </c>
      <c r="B12" s="32">
        <f>A12/2</f>
        <v>0.95</v>
      </c>
      <c r="C12" s="87"/>
      <c r="D12" s="15" t="s">
        <v>7</v>
      </c>
      <c r="E12" s="15" t="s">
        <v>7</v>
      </c>
      <c r="F12" s="15" t="s">
        <v>7</v>
      </c>
      <c r="G12" s="15" t="s">
        <v>7</v>
      </c>
      <c r="H12" s="15" t="s">
        <v>7</v>
      </c>
      <c r="I12" s="15" t="s">
        <v>7</v>
      </c>
      <c r="J12" s="15" t="s">
        <v>7</v>
      </c>
      <c r="K12" s="15" t="s">
        <v>7</v>
      </c>
      <c r="L12" s="15" t="s">
        <v>7</v>
      </c>
      <c r="M12" s="15" t="s">
        <v>7</v>
      </c>
      <c r="N12" s="15"/>
      <c r="O12" s="15"/>
      <c r="P12" s="15"/>
      <c r="Q12" s="15"/>
      <c r="R12" s="15"/>
      <c r="S12" s="2"/>
      <c r="T12" s="2"/>
      <c r="U12" s="2"/>
      <c r="V12" s="2"/>
      <c r="W12" s="2"/>
      <c r="X12" s="2"/>
    </row>
    <row r="13" spans="1:24" x14ac:dyDescent="0.3">
      <c r="A13" s="74" t="s">
        <v>49</v>
      </c>
      <c r="B13" s="74" t="s">
        <v>50</v>
      </c>
      <c r="D13" s="19">
        <v>0</v>
      </c>
      <c r="E13" s="19">
        <v>0</v>
      </c>
      <c r="F13" s="19">
        <v>0</v>
      </c>
      <c r="G13" s="19">
        <v>0</v>
      </c>
      <c r="H13" s="19">
        <v>0</v>
      </c>
      <c r="I13" s="19">
        <v>0</v>
      </c>
      <c r="J13" s="19">
        <v>0</v>
      </c>
      <c r="K13" s="19">
        <v>0</v>
      </c>
      <c r="L13" s="19">
        <v>0</v>
      </c>
      <c r="M13" s="19">
        <v>0</v>
      </c>
      <c r="N13" s="19">
        <v>0</v>
      </c>
      <c r="O13" s="19">
        <v>0</v>
      </c>
      <c r="P13" s="19">
        <v>0</v>
      </c>
      <c r="Q13" s="19">
        <v>0</v>
      </c>
      <c r="R13" s="19">
        <v>0</v>
      </c>
    </row>
    <row r="14" spans="1:24" x14ac:dyDescent="0.3">
      <c r="A14" s="75" t="s">
        <v>51</v>
      </c>
      <c r="B14" s="75" t="s">
        <v>52</v>
      </c>
      <c r="C14" s="83" t="s">
        <v>134</v>
      </c>
      <c r="D14" s="19"/>
      <c r="E14" s="19"/>
      <c r="F14" s="19"/>
      <c r="G14" s="19"/>
      <c r="H14" s="19"/>
      <c r="I14" s="19"/>
      <c r="J14" s="19"/>
      <c r="K14" s="19"/>
      <c r="L14" s="19"/>
      <c r="M14" s="19"/>
      <c r="N14" s="19"/>
      <c r="O14" s="19"/>
      <c r="P14" s="19"/>
      <c r="Q14" s="19"/>
      <c r="R14" s="19"/>
    </row>
    <row r="15" spans="1:24" x14ac:dyDescent="0.3">
      <c r="A15" s="76" t="s">
        <v>50</v>
      </c>
      <c r="B15" s="76" t="s">
        <v>53</v>
      </c>
      <c r="C15" s="25" t="s">
        <v>15</v>
      </c>
      <c r="D15" s="20">
        <f t="shared" ref="D15:R15" si="0">0.5*D25</f>
        <v>7530</v>
      </c>
      <c r="E15" s="20">
        <f t="shared" si="0"/>
        <v>10220</v>
      </c>
      <c r="F15" s="20">
        <f t="shared" si="0"/>
        <v>12910</v>
      </c>
      <c r="G15" s="20">
        <f t="shared" si="0"/>
        <v>15600</v>
      </c>
      <c r="H15" s="20">
        <f t="shared" si="0"/>
        <v>18290</v>
      </c>
      <c r="I15" s="20">
        <f t="shared" si="0"/>
        <v>20980</v>
      </c>
      <c r="J15" s="20">
        <f t="shared" si="0"/>
        <v>23670</v>
      </c>
      <c r="K15" s="20">
        <f t="shared" si="0"/>
        <v>26360</v>
      </c>
      <c r="L15" s="20">
        <f t="shared" si="0"/>
        <v>29050</v>
      </c>
      <c r="M15" s="20">
        <f t="shared" si="0"/>
        <v>31740</v>
      </c>
      <c r="N15" s="20">
        <f t="shared" si="0"/>
        <v>34430</v>
      </c>
      <c r="O15" s="20">
        <f t="shared" si="0"/>
        <v>37120</v>
      </c>
      <c r="P15" s="20">
        <f t="shared" si="0"/>
        <v>39810</v>
      </c>
      <c r="Q15" s="20">
        <f t="shared" si="0"/>
        <v>42500</v>
      </c>
      <c r="R15" s="20">
        <f t="shared" si="0"/>
        <v>45190</v>
      </c>
    </row>
    <row r="16" spans="1:24" x14ac:dyDescent="0.3">
      <c r="A16" s="33">
        <v>2.7</v>
      </c>
      <c r="B16" s="32">
        <f>A16/2</f>
        <v>1.35</v>
      </c>
      <c r="D16" s="22" t="s">
        <v>7</v>
      </c>
      <c r="E16" s="22" t="s">
        <v>7</v>
      </c>
      <c r="F16" s="22" t="s">
        <v>7</v>
      </c>
      <c r="G16" s="22" t="s">
        <v>7</v>
      </c>
      <c r="H16" s="22" t="s">
        <v>7</v>
      </c>
      <c r="I16" s="22" t="s">
        <v>7</v>
      </c>
      <c r="J16" s="22" t="s">
        <v>7</v>
      </c>
      <c r="K16" s="15" t="s">
        <v>7</v>
      </c>
      <c r="L16" s="15" t="s">
        <v>7</v>
      </c>
      <c r="M16" s="15" t="s">
        <v>7</v>
      </c>
      <c r="N16" s="15" t="s">
        <v>7</v>
      </c>
      <c r="O16" s="15" t="s">
        <v>7</v>
      </c>
      <c r="P16" s="15" t="s">
        <v>7</v>
      </c>
      <c r="Q16" s="15" t="s">
        <v>7</v>
      </c>
      <c r="R16" s="15" t="s">
        <v>7</v>
      </c>
    </row>
    <row r="17" spans="1:24" x14ac:dyDescent="0.3">
      <c r="A17" s="77" t="s">
        <v>54</v>
      </c>
      <c r="B17" s="77" t="s">
        <v>55</v>
      </c>
      <c r="D17" s="20">
        <f t="shared" ref="D17:R17" si="1">D15+1</f>
        <v>7531</v>
      </c>
      <c r="E17" s="20">
        <f t="shared" si="1"/>
        <v>10221</v>
      </c>
      <c r="F17" s="20">
        <f t="shared" si="1"/>
        <v>12911</v>
      </c>
      <c r="G17" s="20">
        <f t="shared" si="1"/>
        <v>15601</v>
      </c>
      <c r="H17" s="20">
        <f t="shared" si="1"/>
        <v>18291</v>
      </c>
      <c r="I17" s="20">
        <f t="shared" si="1"/>
        <v>20981</v>
      </c>
      <c r="J17" s="20">
        <f t="shared" si="1"/>
        <v>23671</v>
      </c>
      <c r="K17" s="20">
        <f t="shared" si="1"/>
        <v>26361</v>
      </c>
      <c r="L17" s="20">
        <f t="shared" si="1"/>
        <v>29051</v>
      </c>
      <c r="M17" s="20">
        <f t="shared" si="1"/>
        <v>31741</v>
      </c>
      <c r="N17" s="20">
        <f t="shared" si="1"/>
        <v>34431</v>
      </c>
      <c r="O17" s="20">
        <f t="shared" si="1"/>
        <v>37121</v>
      </c>
      <c r="P17" s="20">
        <f t="shared" si="1"/>
        <v>39811</v>
      </c>
      <c r="Q17" s="20">
        <f t="shared" si="1"/>
        <v>42501</v>
      </c>
      <c r="R17" s="20">
        <f t="shared" si="1"/>
        <v>45191</v>
      </c>
    </row>
    <row r="18" spans="1:24" x14ac:dyDescent="0.3">
      <c r="A18" s="78" t="s">
        <v>56</v>
      </c>
      <c r="B18" s="78" t="s">
        <v>57</v>
      </c>
      <c r="C18" s="83" t="s">
        <v>134</v>
      </c>
      <c r="D18" s="20"/>
      <c r="E18" s="20"/>
      <c r="F18" s="20"/>
      <c r="G18" s="20"/>
      <c r="H18" s="20"/>
      <c r="I18" s="20"/>
      <c r="J18" s="20"/>
      <c r="K18" s="20"/>
      <c r="L18" s="20"/>
      <c r="M18" s="20"/>
      <c r="N18" s="20"/>
      <c r="O18" s="20"/>
      <c r="P18" s="20"/>
      <c r="Q18" s="20"/>
      <c r="R18" s="20"/>
    </row>
    <row r="19" spans="1:24" x14ac:dyDescent="0.3">
      <c r="A19" s="79" t="s">
        <v>55</v>
      </c>
      <c r="B19" s="79" t="s">
        <v>58</v>
      </c>
      <c r="C19" s="25" t="s">
        <v>22</v>
      </c>
      <c r="D19" s="20">
        <f>0.75*D25</f>
        <v>11295</v>
      </c>
      <c r="E19" s="20">
        <f t="shared" ref="E19:R19" si="2">0.75*E25</f>
        <v>15330</v>
      </c>
      <c r="F19" s="20">
        <f t="shared" si="2"/>
        <v>19365</v>
      </c>
      <c r="G19" s="20">
        <f t="shared" si="2"/>
        <v>23400</v>
      </c>
      <c r="H19" s="20">
        <f t="shared" si="2"/>
        <v>27435</v>
      </c>
      <c r="I19" s="20">
        <f t="shared" si="2"/>
        <v>31470</v>
      </c>
      <c r="J19" s="20">
        <f t="shared" si="2"/>
        <v>35505</v>
      </c>
      <c r="K19" s="20">
        <f t="shared" si="2"/>
        <v>39540</v>
      </c>
      <c r="L19" s="20">
        <f t="shared" si="2"/>
        <v>43575</v>
      </c>
      <c r="M19" s="20">
        <f t="shared" si="2"/>
        <v>47610</v>
      </c>
      <c r="N19" s="20">
        <f t="shared" si="2"/>
        <v>51645</v>
      </c>
      <c r="O19" s="20">
        <f t="shared" si="2"/>
        <v>55680</v>
      </c>
      <c r="P19" s="20">
        <f t="shared" si="2"/>
        <v>59715</v>
      </c>
      <c r="Q19" s="20">
        <f t="shared" si="2"/>
        <v>63750</v>
      </c>
      <c r="R19" s="20">
        <f t="shared" si="2"/>
        <v>67785</v>
      </c>
    </row>
    <row r="20" spans="1:24" x14ac:dyDescent="0.3">
      <c r="A20" s="33">
        <v>3.5</v>
      </c>
      <c r="B20" s="32">
        <f>A20/2</f>
        <v>1.75</v>
      </c>
      <c r="D20" s="22" t="s">
        <v>7</v>
      </c>
      <c r="E20" s="22" t="s">
        <v>7</v>
      </c>
      <c r="F20" s="22" t="s">
        <v>7</v>
      </c>
      <c r="G20" s="22" t="s">
        <v>7</v>
      </c>
      <c r="H20" s="22" t="s">
        <v>7</v>
      </c>
      <c r="I20" s="22" t="s">
        <v>7</v>
      </c>
      <c r="J20" s="22" t="s">
        <v>7</v>
      </c>
      <c r="K20" s="15" t="s">
        <v>7</v>
      </c>
      <c r="L20" s="15" t="s">
        <v>7</v>
      </c>
      <c r="M20" s="15" t="s">
        <v>7</v>
      </c>
      <c r="N20" s="15" t="s">
        <v>7</v>
      </c>
      <c r="O20" s="15" t="s">
        <v>7</v>
      </c>
      <c r="P20" s="15" t="s">
        <v>7</v>
      </c>
      <c r="Q20" s="15" t="s">
        <v>7</v>
      </c>
      <c r="R20" s="15" t="s">
        <v>7</v>
      </c>
    </row>
    <row r="21" spans="1:24" x14ac:dyDescent="0.3">
      <c r="A21" s="77" t="s">
        <v>59</v>
      </c>
      <c r="B21" s="77" t="s">
        <v>60</v>
      </c>
      <c r="D21" s="20">
        <f t="shared" ref="D21:R21" si="3">D19+1</f>
        <v>11296</v>
      </c>
      <c r="E21" s="20">
        <f t="shared" si="3"/>
        <v>15331</v>
      </c>
      <c r="F21" s="20">
        <f t="shared" si="3"/>
        <v>19366</v>
      </c>
      <c r="G21" s="20">
        <f t="shared" si="3"/>
        <v>23401</v>
      </c>
      <c r="H21" s="20">
        <f t="shared" si="3"/>
        <v>27436</v>
      </c>
      <c r="I21" s="20">
        <f t="shared" si="3"/>
        <v>31471</v>
      </c>
      <c r="J21" s="20">
        <f t="shared" si="3"/>
        <v>35506</v>
      </c>
      <c r="K21" s="20">
        <f t="shared" si="3"/>
        <v>39541</v>
      </c>
      <c r="L21" s="20">
        <f t="shared" si="3"/>
        <v>43576</v>
      </c>
      <c r="M21" s="20">
        <f t="shared" si="3"/>
        <v>47611</v>
      </c>
      <c r="N21" s="20">
        <f t="shared" si="3"/>
        <v>51646</v>
      </c>
      <c r="O21" s="20">
        <f t="shared" si="3"/>
        <v>55681</v>
      </c>
      <c r="P21" s="20">
        <f t="shared" si="3"/>
        <v>59716</v>
      </c>
      <c r="Q21" s="20">
        <f t="shared" si="3"/>
        <v>63751</v>
      </c>
      <c r="R21" s="20">
        <f t="shared" si="3"/>
        <v>67786</v>
      </c>
    </row>
    <row r="22" spans="1:24" x14ac:dyDescent="0.3">
      <c r="A22" s="78" t="s">
        <v>61</v>
      </c>
      <c r="B22" s="78" t="s">
        <v>62</v>
      </c>
      <c r="C22" s="83" t="s">
        <v>134</v>
      </c>
      <c r="D22" s="20"/>
      <c r="E22" s="20"/>
      <c r="F22" s="20"/>
      <c r="G22" s="20"/>
      <c r="H22" s="20"/>
      <c r="I22" s="20"/>
      <c r="J22" s="20"/>
      <c r="K22" s="20"/>
      <c r="L22" s="20"/>
      <c r="M22" s="20"/>
      <c r="N22" s="20"/>
      <c r="O22" s="20"/>
      <c r="P22" s="20"/>
      <c r="Q22" s="20"/>
      <c r="R22" s="20"/>
    </row>
    <row r="23" spans="1:24" x14ac:dyDescent="0.3">
      <c r="A23" s="79" t="s">
        <v>60</v>
      </c>
      <c r="B23" s="79" t="s">
        <v>63</v>
      </c>
      <c r="C23" s="25"/>
      <c r="D23" s="20">
        <f t="shared" ref="D23:R23" si="4">D25-1</f>
        <v>15059</v>
      </c>
      <c r="E23" s="20">
        <f t="shared" si="4"/>
        <v>20439</v>
      </c>
      <c r="F23" s="20">
        <f t="shared" si="4"/>
        <v>25819</v>
      </c>
      <c r="G23" s="20">
        <f t="shared" si="4"/>
        <v>31199</v>
      </c>
      <c r="H23" s="20">
        <f t="shared" si="4"/>
        <v>36579</v>
      </c>
      <c r="I23" s="20">
        <f t="shared" si="4"/>
        <v>41959</v>
      </c>
      <c r="J23" s="20">
        <f t="shared" si="4"/>
        <v>47339</v>
      </c>
      <c r="K23" s="20">
        <f t="shared" si="4"/>
        <v>52719</v>
      </c>
      <c r="L23" s="20">
        <f t="shared" si="4"/>
        <v>58099</v>
      </c>
      <c r="M23" s="20">
        <f t="shared" si="4"/>
        <v>63479</v>
      </c>
      <c r="N23" s="20">
        <f t="shared" si="4"/>
        <v>68859</v>
      </c>
      <c r="O23" s="20">
        <f t="shared" si="4"/>
        <v>74239</v>
      </c>
      <c r="P23" s="20">
        <f t="shared" si="4"/>
        <v>79619</v>
      </c>
      <c r="Q23" s="20">
        <f t="shared" si="4"/>
        <v>84999</v>
      </c>
      <c r="R23" s="20">
        <f t="shared" si="4"/>
        <v>90379</v>
      </c>
    </row>
    <row r="24" spans="1:24" x14ac:dyDescent="0.3">
      <c r="A24" s="33">
        <v>4.3</v>
      </c>
      <c r="B24" s="32">
        <f>A24/2</f>
        <v>2.15</v>
      </c>
      <c r="D24" s="22" t="s">
        <v>7</v>
      </c>
      <c r="E24" s="22" t="s">
        <v>7</v>
      </c>
      <c r="F24" s="22" t="s">
        <v>7</v>
      </c>
      <c r="G24" s="22" t="s">
        <v>7</v>
      </c>
      <c r="H24" s="22" t="s">
        <v>7</v>
      </c>
      <c r="I24" s="22" t="s">
        <v>7</v>
      </c>
      <c r="J24" s="22" t="s">
        <v>7</v>
      </c>
      <c r="K24" s="15" t="s">
        <v>7</v>
      </c>
      <c r="L24" s="15" t="s">
        <v>7</v>
      </c>
      <c r="M24" s="15" t="s">
        <v>7</v>
      </c>
      <c r="N24" s="15"/>
      <c r="O24" s="15"/>
      <c r="P24" s="15"/>
      <c r="Q24" s="15"/>
      <c r="R24" s="15"/>
      <c r="S24" s="2"/>
      <c r="T24" s="2"/>
      <c r="U24" s="2"/>
      <c r="V24" s="2"/>
      <c r="W24" s="2"/>
      <c r="X24" s="2"/>
    </row>
    <row r="25" spans="1:24" ht="16.2" x14ac:dyDescent="0.35">
      <c r="A25" s="77" t="s">
        <v>64</v>
      </c>
      <c r="B25" s="77" t="s">
        <v>65</v>
      </c>
      <c r="C25" s="37" t="s">
        <v>8</v>
      </c>
      <c r="D25" s="82">
        <v>15060</v>
      </c>
      <c r="E25" s="82">
        <v>20440</v>
      </c>
      <c r="F25" s="82">
        <v>25820</v>
      </c>
      <c r="G25" s="82">
        <v>31200</v>
      </c>
      <c r="H25" s="82">
        <v>36580</v>
      </c>
      <c r="I25" s="82">
        <v>41960</v>
      </c>
      <c r="J25" s="82">
        <v>47340</v>
      </c>
      <c r="K25" s="82">
        <v>52720</v>
      </c>
      <c r="L25" s="82">
        <v>58100</v>
      </c>
      <c r="M25" s="82">
        <v>63480</v>
      </c>
      <c r="N25" s="82">
        <v>68860</v>
      </c>
      <c r="O25" s="82">
        <v>74240</v>
      </c>
      <c r="P25" s="82">
        <v>79620</v>
      </c>
      <c r="Q25" s="82">
        <v>85000</v>
      </c>
      <c r="R25" s="82">
        <v>90380</v>
      </c>
      <c r="S25" s="2"/>
      <c r="T25" s="2"/>
      <c r="U25" s="2"/>
      <c r="V25" s="2"/>
      <c r="W25" s="2"/>
      <c r="X25" s="2"/>
    </row>
    <row r="26" spans="1:24" x14ac:dyDescent="0.3">
      <c r="A26" s="78" t="s">
        <v>66</v>
      </c>
      <c r="B26" s="78" t="s">
        <v>67</v>
      </c>
      <c r="C26" s="83" t="s">
        <v>134</v>
      </c>
      <c r="D26" s="20"/>
      <c r="E26" s="20"/>
      <c r="F26" s="20"/>
      <c r="G26" s="20"/>
      <c r="H26" s="20"/>
      <c r="I26" s="20"/>
      <c r="J26" s="20"/>
      <c r="K26" s="20"/>
      <c r="L26" s="20"/>
      <c r="M26" s="20"/>
      <c r="N26" s="20"/>
      <c r="O26" s="20"/>
      <c r="P26" s="20"/>
      <c r="S26" s="2"/>
      <c r="T26" s="2"/>
      <c r="U26" s="2"/>
      <c r="V26" s="2"/>
      <c r="W26" s="2"/>
      <c r="X26" s="2"/>
    </row>
    <row r="27" spans="1:24" x14ac:dyDescent="0.3">
      <c r="A27" s="79" t="s">
        <v>65</v>
      </c>
      <c r="B27" s="79" t="s">
        <v>68</v>
      </c>
      <c r="D27" s="20">
        <f t="shared" ref="D27:R27" si="5">1.1667*D25</f>
        <v>17570.502</v>
      </c>
      <c r="E27" s="20">
        <f t="shared" si="5"/>
        <v>23847.348000000002</v>
      </c>
      <c r="F27" s="20">
        <f t="shared" si="5"/>
        <v>30124.194000000003</v>
      </c>
      <c r="G27" s="20">
        <f t="shared" si="5"/>
        <v>36401.040000000001</v>
      </c>
      <c r="H27" s="20">
        <f t="shared" si="5"/>
        <v>42677.886000000006</v>
      </c>
      <c r="I27" s="20">
        <f t="shared" si="5"/>
        <v>48954.732000000004</v>
      </c>
      <c r="J27" s="20">
        <f t="shared" si="5"/>
        <v>55231.578000000001</v>
      </c>
      <c r="K27" s="20">
        <f t="shared" si="5"/>
        <v>61508.424000000006</v>
      </c>
      <c r="L27" s="20">
        <f t="shared" si="5"/>
        <v>67785.27</v>
      </c>
      <c r="M27" s="20">
        <f t="shared" si="5"/>
        <v>74062.116000000009</v>
      </c>
      <c r="N27" s="20">
        <f t="shared" si="5"/>
        <v>80338.962</v>
      </c>
      <c r="O27" s="20">
        <f t="shared" si="5"/>
        <v>86615.808000000005</v>
      </c>
      <c r="P27" s="20">
        <f t="shared" si="5"/>
        <v>92892.65400000001</v>
      </c>
      <c r="Q27" s="20">
        <f t="shared" si="5"/>
        <v>99169.5</v>
      </c>
      <c r="R27" s="20">
        <f t="shared" si="5"/>
        <v>105446.34600000001</v>
      </c>
      <c r="S27" s="2"/>
      <c r="T27" s="2"/>
      <c r="U27" s="2"/>
      <c r="V27" s="2"/>
      <c r="W27" s="2"/>
      <c r="X27" s="2"/>
    </row>
    <row r="28" spans="1:24" x14ac:dyDescent="0.3">
      <c r="A28" s="33">
        <v>5.0999999999999996</v>
      </c>
      <c r="B28" s="32">
        <f>A28/2</f>
        <v>2.5499999999999998</v>
      </c>
      <c r="D28" s="22" t="s">
        <v>7</v>
      </c>
      <c r="E28" s="22" t="s">
        <v>7</v>
      </c>
      <c r="F28" s="22" t="s">
        <v>7</v>
      </c>
      <c r="G28" s="22" t="s">
        <v>7</v>
      </c>
      <c r="H28" s="22" t="s">
        <v>7</v>
      </c>
      <c r="I28" s="22" t="s">
        <v>7</v>
      </c>
      <c r="J28" s="22" t="s">
        <v>7</v>
      </c>
      <c r="K28" s="15" t="s">
        <v>7</v>
      </c>
      <c r="L28" s="15" t="s">
        <v>7</v>
      </c>
      <c r="M28" s="15" t="s">
        <v>7</v>
      </c>
      <c r="N28" s="15" t="s">
        <v>7</v>
      </c>
      <c r="O28" s="15" t="s">
        <v>7</v>
      </c>
      <c r="P28" s="15" t="s">
        <v>7</v>
      </c>
      <c r="Q28" s="15" t="s">
        <v>7</v>
      </c>
      <c r="R28" s="15" t="s">
        <v>7</v>
      </c>
      <c r="S28" s="2"/>
      <c r="T28" s="2"/>
      <c r="U28" s="2"/>
      <c r="V28" s="2"/>
      <c r="W28" s="2"/>
      <c r="X28" s="2"/>
    </row>
    <row r="29" spans="1:24" ht="16.2" thickBot="1" x14ac:dyDescent="0.35">
      <c r="A29" s="77" t="s">
        <v>69</v>
      </c>
      <c r="B29" s="77" t="s">
        <v>70</v>
      </c>
      <c r="D29" s="20">
        <f t="shared" ref="D29:R29" si="6">D27+1</f>
        <v>17571.502</v>
      </c>
      <c r="E29" s="20">
        <f t="shared" si="6"/>
        <v>23848.348000000002</v>
      </c>
      <c r="F29" s="20">
        <f t="shared" si="6"/>
        <v>30125.194000000003</v>
      </c>
      <c r="G29" s="20">
        <f t="shared" si="6"/>
        <v>36402.04</v>
      </c>
      <c r="H29" s="20">
        <f t="shared" si="6"/>
        <v>42678.886000000006</v>
      </c>
      <c r="I29" s="20">
        <f t="shared" si="6"/>
        <v>48955.732000000004</v>
      </c>
      <c r="J29" s="20">
        <f t="shared" si="6"/>
        <v>55232.578000000001</v>
      </c>
      <c r="K29" s="20">
        <f t="shared" si="6"/>
        <v>61509.424000000006</v>
      </c>
      <c r="L29" s="20">
        <f t="shared" si="6"/>
        <v>67786.27</v>
      </c>
      <c r="M29" s="20">
        <f t="shared" si="6"/>
        <v>74063.116000000009</v>
      </c>
      <c r="N29" s="20">
        <f t="shared" si="6"/>
        <v>80339.962</v>
      </c>
      <c r="O29" s="20">
        <f t="shared" si="6"/>
        <v>86616.808000000005</v>
      </c>
      <c r="P29" s="20">
        <f t="shared" si="6"/>
        <v>92893.65400000001</v>
      </c>
      <c r="Q29" s="20">
        <f t="shared" si="6"/>
        <v>99170.5</v>
      </c>
      <c r="R29" s="20">
        <f t="shared" si="6"/>
        <v>105447.34600000001</v>
      </c>
      <c r="S29" s="2"/>
      <c r="T29" s="2"/>
      <c r="U29" s="2"/>
      <c r="V29" s="2"/>
      <c r="W29" s="2"/>
      <c r="X29" s="2"/>
    </row>
    <row r="30" spans="1:24" ht="16.2" thickBot="1" x14ac:dyDescent="0.35">
      <c r="A30" s="78" t="s">
        <v>71</v>
      </c>
      <c r="B30" s="78" t="s">
        <v>72</v>
      </c>
      <c r="C30" s="67" t="s">
        <v>33</v>
      </c>
      <c r="D30" s="20"/>
      <c r="E30" s="20"/>
      <c r="F30" s="20"/>
      <c r="G30" s="20"/>
      <c r="H30" s="20"/>
      <c r="I30" s="20"/>
      <c r="J30" s="20"/>
      <c r="K30" s="20"/>
      <c r="L30" s="20"/>
      <c r="M30" s="20"/>
      <c r="P30" s="68">
        <v>104999</v>
      </c>
      <c r="Q30" s="68">
        <v>107057</v>
      </c>
      <c r="R30" s="68">
        <v>109116</v>
      </c>
      <c r="S30" s="2"/>
      <c r="T30" s="2"/>
      <c r="U30" s="2"/>
      <c r="V30" s="2"/>
      <c r="W30" s="2"/>
      <c r="X30" s="2"/>
    </row>
    <row r="31" spans="1:24" x14ac:dyDescent="0.3">
      <c r="A31" s="79" t="s">
        <v>70</v>
      </c>
      <c r="B31" s="79" t="s">
        <v>73</v>
      </c>
      <c r="C31" s="83" t="s">
        <v>134</v>
      </c>
      <c r="D31" s="20">
        <f t="shared" ref="D31:Q31" si="7">1.3334*D25</f>
        <v>20081.003999999997</v>
      </c>
      <c r="E31" s="20">
        <f t="shared" si="7"/>
        <v>27254.696</v>
      </c>
      <c r="F31" s="20">
        <f t="shared" si="7"/>
        <v>34428.387999999999</v>
      </c>
      <c r="G31" s="20">
        <f t="shared" si="7"/>
        <v>41602.079999999994</v>
      </c>
      <c r="H31" s="20">
        <f t="shared" si="7"/>
        <v>48775.771999999997</v>
      </c>
      <c r="I31" s="20">
        <f t="shared" si="7"/>
        <v>55949.464</v>
      </c>
      <c r="J31" s="20">
        <f t="shared" si="7"/>
        <v>63123.155999999995</v>
      </c>
      <c r="K31" s="20">
        <f t="shared" si="7"/>
        <v>70296.847999999998</v>
      </c>
      <c r="L31" s="20">
        <f t="shared" si="7"/>
        <v>77470.539999999994</v>
      </c>
      <c r="M31" s="20">
        <f t="shared" si="7"/>
        <v>84644.231999999989</v>
      </c>
      <c r="N31" s="20">
        <f t="shared" si="7"/>
        <v>91817.923999999999</v>
      </c>
      <c r="O31" s="20">
        <f t="shared" si="7"/>
        <v>98991.615999999995</v>
      </c>
      <c r="P31" s="20">
        <f t="shared" si="7"/>
        <v>106165.30799999999</v>
      </c>
      <c r="Q31" s="20">
        <f t="shared" si="7"/>
        <v>113339</v>
      </c>
      <c r="R31" s="20">
        <f>1.3334*R25</f>
        <v>120512.692</v>
      </c>
      <c r="S31" s="2"/>
      <c r="T31" s="2"/>
      <c r="U31" s="2"/>
      <c r="V31" s="2"/>
      <c r="W31" s="2"/>
      <c r="X31" s="2"/>
    </row>
    <row r="32" spans="1:24" x14ac:dyDescent="0.3">
      <c r="A32" s="33">
        <v>5.9</v>
      </c>
      <c r="B32" s="32">
        <f>A32/2</f>
        <v>2.95</v>
      </c>
      <c r="D32" s="22" t="s">
        <v>7</v>
      </c>
      <c r="E32" s="22" t="s">
        <v>7</v>
      </c>
      <c r="F32" s="22" t="s">
        <v>7</v>
      </c>
      <c r="G32" s="22" t="s">
        <v>7</v>
      </c>
      <c r="H32" s="22" t="s">
        <v>7</v>
      </c>
      <c r="I32" s="22" t="s">
        <v>7</v>
      </c>
      <c r="J32" s="22" t="s">
        <v>7</v>
      </c>
      <c r="K32" s="15" t="s">
        <v>7</v>
      </c>
      <c r="L32" s="15" t="s">
        <v>7</v>
      </c>
      <c r="M32" s="15" t="s">
        <v>7</v>
      </c>
      <c r="N32" s="15" t="s">
        <v>7</v>
      </c>
      <c r="O32" s="15" t="s">
        <v>7</v>
      </c>
      <c r="P32" s="15" t="s">
        <v>7</v>
      </c>
      <c r="Q32" s="15" t="s">
        <v>7</v>
      </c>
      <c r="R32" s="15" t="s">
        <v>7</v>
      </c>
      <c r="S32" s="2"/>
      <c r="T32" s="2"/>
      <c r="U32" s="2"/>
      <c r="V32" s="2"/>
      <c r="W32" s="2"/>
      <c r="X32" s="2"/>
    </row>
    <row r="33" spans="1:24" ht="16.2" thickBot="1" x14ac:dyDescent="0.35">
      <c r="A33" s="77" t="s">
        <v>74</v>
      </c>
      <c r="B33" s="77" t="s">
        <v>75</v>
      </c>
      <c r="D33" s="20">
        <f t="shared" ref="D33:R33" si="8">D31+1</f>
        <v>20082.003999999997</v>
      </c>
      <c r="E33" s="20">
        <f t="shared" si="8"/>
        <v>27255.696</v>
      </c>
      <c r="F33" s="20">
        <f t="shared" si="8"/>
        <v>34429.387999999999</v>
      </c>
      <c r="G33" s="20">
        <f t="shared" si="8"/>
        <v>41603.079999999994</v>
      </c>
      <c r="H33" s="20">
        <f t="shared" si="8"/>
        <v>48776.771999999997</v>
      </c>
      <c r="I33" s="20">
        <f t="shared" si="8"/>
        <v>55950.464</v>
      </c>
      <c r="J33" s="20">
        <f t="shared" si="8"/>
        <v>63124.155999999995</v>
      </c>
      <c r="K33" s="20">
        <f t="shared" si="8"/>
        <v>70297.847999999998</v>
      </c>
      <c r="L33" s="20">
        <f t="shared" si="8"/>
        <v>77471.539999999994</v>
      </c>
      <c r="M33" s="20">
        <f t="shared" si="8"/>
        <v>84645.231999999989</v>
      </c>
      <c r="N33" s="20">
        <f t="shared" si="8"/>
        <v>91818.923999999999</v>
      </c>
      <c r="O33" s="20">
        <f t="shared" si="8"/>
        <v>98992.615999999995</v>
      </c>
      <c r="P33" s="20">
        <f t="shared" si="8"/>
        <v>106166.30799999999</v>
      </c>
      <c r="Q33" s="20">
        <f t="shared" si="8"/>
        <v>113340</v>
      </c>
      <c r="R33" s="20">
        <f t="shared" si="8"/>
        <v>120513.692</v>
      </c>
      <c r="S33" s="2"/>
      <c r="T33" s="2"/>
      <c r="U33" s="2"/>
      <c r="V33" s="2"/>
      <c r="W33" s="2"/>
      <c r="X33" s="2"/>
    </row>
    <row r="34" spans="1:24" ht="16.2" thickBot="1" x14ac:dyDescent="0.35">
      <c r="A34" s="78" t="s">
        <v>76</v>
      </c>
      <c r="B34" s="78" t="s">
        <v>77</v>
      </c>
      <c r="C34" s="50" t="s">
        <v>34</v>
      </c>
      <c r="D34" s="20"/>
      <c r="E34" s="20"/>
      <c r="F34" s="20"/>
      <c r="G34" s="20"/>
      <c r="H34" s="20"/>
      <c r="I34" s="20"/>
      <c r="J34" s="20"/>
      <c r="K34" s="20"/>
      <c r="L34" s="20"/>
      <c r="N34" s="68">
        <v>100881</v>
      </c>
      <c r="O34" s="68">
        <v>102940</v>
      </c>
      <c r="R34" s="59">
        <v>132498</v>
      </c>
      <c r="S34" s="2"/>
      <c r="T34" s="2"/>
      <c r="U34" s="2"/>
      <c r="V34" s="2"/>
      <c r="W34" s="2"/>
      <c r="X34" s="2"/>
    </row>
    <row r="35" spans="1:24" x14ac:dyDescent="0.3">
      <c r="A35" s="79" t="s">
        <v>75</v>
      </c>
      <c r="B35" s="79" t="s">
        <v>78</v>
      </c>
      <c r="C35" s="36" t="s">
        <v>9</v>
      </c>
      <c r="D35" s="51">
        <f t="shared" ref="D35:R35" si="9">ROUND(D25*1.5,0)</f>
        <v>22590</v>
      </c>
      <c r="E35" s="51">
        <f t="shared" si="9"/>
        <v>30660</v>
      </c>
      <c r="F35" s="51">
        <f t="shared" si="9"/>
        <v>38730</v>
      </c>
      <c r="G35" s="51">
        <f t="shared" si="9"/>
        <v>46800</v>
      </c>
      <c r="H35" s="51">
        <f t="shared" si="9"/>
        <v>54870</v>
      </c>
      <c r="I35" s="51">
        <f t="shared" si="9"/>
        <v>62940</v>
      </c>
      <c r="J35" s="51">
        <f t="shared" si="9"/>
        <v>71010</v>
      </c>
      <c r="K35" s="51">
        <f t="shared" si="9"/>
        <v>79080</v>
      </c>
      <c r="L35" s="51">
        <f t="shared" si="9"/>
        <v>87150</v>
      </c>
      <c r="M35" s="51">
        <f t="shared" si="9"/>
        <v>95220</v>
      </c>
      <c r="N35" s="51">
        <f t="shared" si="9"/>
        <v>103290</v>
      </c>
      <c r="O35" s="63">
        <f t="shared" si="9"/>
        <v>111360</v>
      </c>
      <c r="P35" s="63">
        <f t="shared" si="9"/>
        <v>119430</v>
      </c>
      <c r="Q35" s="63">
        <f t="shared" si="9"/>
        <v>127500</v>
      </c>
      <c r="R35" s="47">
        <f t="shared" si="9"/>
        <v>135570</v>
      </c>
      <c r="S35" s="2"/>
      <c r="T35" s="2"/>
      <c r="U35" s="2"/>
      <c r="V35" s="2"/>
      <c r="W35" s="2"/>
      <c r="X35" s="2"/>
    </row>
    <row r="36" spans="1:24" x14ac:dyDescent="0.3">
      <c r="A36" s="33">
        <v>6.7</v>
      </c>
      <c r="B36" s="32">
        <f>A36/2</f>
        <v>3.35</v>
      </c>
      <c r="D36" s="22" t="s">
        <v>7</v>
      </c>
      <c r="E36" s="22" t="s">
        <v>7</v>
      </c>
      <c r="F36" s="22" t="s">
        <v>7</v>
      </c>
      <c r="G36" s="22" t="s">
        <v>7</v>
      </c>
      <c r="H36" s="22" t="s">
        <v>7</v>
      </c>
      <c r="I36" s="22" t="s">
        <v>7</v>
      </c>
      <c r="J36" s="22" t="s">
        <v>7</v>
      </c>
      <c r="K36" s="15" t="s">
        <v>7</v>
      </c>
      <c r="L36" s="15" t="s">
        <v>7</v>
      </c>
      <c r="M36" s="15" t="s">
        <v>7</v>
      </c>
      <c r="N36" s="15" t="s">
        <v>7</v>
      </c>
      <c r="O36" s="65" t="s">
        <v>7</v>
      </c>
      <c r="P36" s="15" t="s">
        <v>7</v>
      </c>
      <c r="Q36" s="15" t="s">
        <v>7</v>
      </c>
      <c r="R36" s="15" t="s">
        <v>7</v>
      </c>
      <c r="S36" s="2"/>
      <c r="T36" s="2"/>
      <c r="U36" s="2"/>
      <c r="V36" s="2"/>
      <c r="W36" s="2"/>
      <c r="X36" s="2"/>
    </row>
    <row r="37" spans="1:24" ht="16.2" thickBot="1" x14ac:dyDescent="0.35">
      <c r="A37" s="77" t="s">
        <v>79</v>
      </c>
      <c r="B37" s="77" t="s">
        <v>80</v>
      </c>
      <c r="D37" s="20">
        <f t="shared" ref="D37:R37" si="10">(D35+1)</f>
        <v>22591</v>
      </c>
      <c r="E37" s="20">
        <f t="shared" si="10"/>
        <v>30661</v>
      </c>
      <c r="F37" s="20">
        <f t="shared" si="10"/>
        <v>38731</v>
      </c>
      <c r="G37" s="20">
        <f t="shared" si="10"/>
        <v>46801</v>
      </c>
      <c r="H37" s="20">
        <f t="shared" si="10"/>
        <v>54871</v>
      </c>
      <c r="I37" s="20">
        <f t="shared" si="10"/>
        <v>62941</v>
      </c>
      <c r="J37" s="20">
        <f t="shared" si="10"/>
        <v>71011</v>
      </c>
      <c r="K37" s="20">
        <f t="shared" si="10"/>
        <v>79081</v>
      </c>
      <c r="L37" s="20">
        <f t="shared" si="10"/>
        <v>87151</v>
      </c>
      <c r="M37" s="20">
        <f t="shared" si="10"/>
        <v>95221</v>
      </c>
      <c r="N37" s="20">
        <f t="shared" si="10"/>
        <v>103291</v>
      </c>
      <c r="O37" s="20">
        <f t="shared" si="10"/>
        <v>111361</v>
      </c>
      <c r="P37" s="20">
        <f t="shared" si="10"/>
        <v>119431</v>
      </c>
      <c r="Q37" s="20">
        <f t="shared" si="10"/>
        <v>127501</v>
      </c>
      <c r="R37" s="47">
        <f t="shared" si="10"/>
        <v>135571</v>
      </c>
      <c r="S37" s="2"/>
      <c r="T37" s="2"/>
      <c r="U37" s="2"/>
      <c r="V37" s="2"/>
      <c r="W37" s="2"/>
      <c r="X37" s="2"/>
    </row>
    <row r="38" spans="1:24" ht="16.2" thickBot="1" x14ac:dyDescent="0.35">
      <c r="A38" s="78" t="s">
        <v>81</v>
      </c>
      <c r="B38" s="78" t="s">
        <v>82</v>
      </c>
      <c r="C38" s="50" t="s">
        <v>34</v>
      </c>
      <c r="D38" s="20"/>
      <c r="E38" s="20"/>
      <c r="F38" s="20"/>
      <c r="G38" s="20"/>
      <c r="H38" s="20"/>
      <c r="I38" s="20"/>
      <c r="J38" s="20"/>
      <c r="K38" s="20"/>
      <c r="M38" s="68">
        <v>98822</v>
      </c>
      <c r="N38" s="20"/>
      <c r="O38" s="20"/>
      <c r="P38" s="20"/>
      <c r="Q38" s="59">
        <v>129998</v>
      </c>
      <c r="R38" s="47"/>
      <c r="S38" s="2"/>
      <c r="T38" s="2"/>
      <c r="U38" s="2"/>
      <c r="V38" s="2"/>
      <c r="W38" s="2"/>
      <c r="X38" s="2"/>
    </row>
    <row r="39" spans="1:24" x14ac:dyDescent="0.3">
      <c r="A39" s="79" t="s">
        <v>80</v>
      </c>
      <c r="B39" s="79" t="s">
        <v>83</v>
      </c>
      <c r="C39" s="83" t="s">
        <v>134</v>
      </c>
      <c r="D39" s="20">
        <f t="shared" ref="D39:R39" si="11">1.5583*D25</f>
        <v>23467.998</v>
      </c>
      <c r="E39" s="20">
        <f t="shared" si="11"/>
        <v>31851.652000000002</v>
      </c>
      <c r="F39" s="20">
        <f t="shared" si="11"/>
        <v>40235.305999999997</v>
      </c>
      <c r="G39" s="20">
        <f t="shared" si="11"/>
        <v>48618.96</v>
      </c>
      <c r="H39" s="20">
        <f t="shared" si="11"/>
        <v>57002.614000000001</v>
      </c>
      <c r="I39" s="20">
        <f t="shared" si="11"/>
        <v>65386.268000000004</v>
      </c>
      <c r="J39" s="20">
        <f t="shared" si="11"/>
        <v>73769.922000000006</v>
      </c>
      <c r="K39" s="20">
        <f t="shared" si="11"/>
        <v>82153.576000000001</v>
      </c>
      <c r="L39" s="20">
        <f t="shared" si="11"/>
        <v>90537.23</v>
      </c>
      <c r="M39" s="20">
        <f t="shared" si="11"/>
        <v>98920.884000000005</v>
      </c>
      <c r="N39" s="61">
        <f t="shared" si="11"/>
        <v>107304.538</v>
      </c>
      <c r="O39" s="61">
        <f t="shared" si="11"/>
        <v>115688.192</v>
      </c>
      <c r="P39" s="61">
        <f t="shared" si="11"/>
        <v>124071.84600000001</v>
      </c>
      <c r="Q39" s="47">
        <f t="shared" si="11"/>
        <v>132455.5</v>
      </c>
      <c r="R39" s="47">
        <f t="shared" si="11"/>
        <v>140839.15400000001</v>
      </c>
      <c r="S39" s="2"/>
      <c r="T39" s="2"/>
      <c r="U39" s="2"/>
      <c r="V39" s="2"/>
      <c r="W39" s="2"/>
      <c r="X39" s="2"/>
    </row>
    <row r="40" spans="1:24" x14ac:dyDescent="0.3">
      <c r="A40" s="33">
        <v>7.5</v>
      </c>
      <c r="B40" s="32">
        <f>A40/2</f>
        <v>3.75</v>
      </c>
      <c r="D40" s="22" t="s">
        <v>7</v>
      </c>
      <c r="E40" s="22" t="s">
        <v>7</v>
      </c>
      <c r="F40" s="22" t="s">
        <v>7</v>
      </c>
      <c r="G40" s="22" t="s">
        <v>7</v>
      </c>
      <c r="H40" s="22" t="s">
        <v>7</v>
      </c>
      <c r="I40" s="22" t="s">
        <v>7</v>
      </c>
      <c r="J40" s="22" t="s">
        <v>7</v>
      </c>
      <c r="K40" s="15" t="s">
        <v>7</v>
      </c>
      <c r="L40" s="15" t="s">
        <v>7</v>
      </c>
      <c r="M40" s="15" t="s">
        <v>7</v>
      </c>
      <c r="N40" s="64" t="s">
        <v>7</v>
      </c>
      <c r="O40" s="64" t="s">
        <v>7</v>
      </c>
      <c r="P40" s="64" t="s">
        <v>7</v>
      </c>
      <c r="Q40" s="15" t="s">
        <v>7</v>
      </c>
      <c r="R40" s="15" t="s">
        <v>7</v>
      </c>
      <c r="S40" s="2"/>
      <c r="T40" s="2"/>
      <c r="U40" s="2"/>
      <c r="V40" s="2"/>
      <c r="W40" s="2"/>
      <c r="X40" s="2"/>
    </row>
    <row r="41" spans="1:24" ht="16.2" thickBot="1" x14ac:dyDescent="0.35">
      <c r="A41" s="77" t="s">
        <v>84</v>
      </c>
      <c r="B41" s="77" t="s">
        <v>85</v>
      </c>
      <c r="D41" s="20">
        <f t="shared" ref="D41:R41" si="12">(D39+1)</f>
        <v>23468.998</v>
      </c>
      <c r="E41" s="20">
        <f t="shared" si="12"/>
        <v>31852.652000000002</v>
      </c>
      <c r="F41" s="20">
        <f t="shared" si="12"/>
        <v>40236.305999999997</v>
      </c>
      <c r="G41" s="20">
        <f t="shared" si="12"/>
        <v>48619.96</v>
      </c>
      <c r="H41" s="20">
        <f t="shared" si="12"/>
        <v>57003.614000000001</v>
      </c>
      <c r="I41" s="20">
        <f t="shared" si="12"/>
        <v>65387.268000000004</v>
      </c>
      <c r="J41" s="20">
        <f t="shared" si="12"/>
        <v>73770.922000000006</v>
      </c>
      <c r="K41" s="20">
        <f t="shared" si="12"/>
        <v>82154.576000000001</v>
      </c>
      <c r="L41" s="20">
        <f t="shared" si="12"/>
        <v>90538.23</v>
      </c>
      <c r="M41" s="20">
        <f t="shared" si="12"/>
        <v>98921.884000000005</v>
      </c>
      <c r="N41" s="61">
        <f t="shared" si="12"/>
        <v>107305.538</v>
      </c>
      <c r="O41" s="61">
        <f t="shared" si="12"/>
        <v>115689.192</v>
      </c>
      <c r="P41" s="61">
        <f t="shared" si="12"/>
        <v>124072.84600000001</v>
      </c>
      <c r="Q41" s="47">
        <f t="shared" si="12"/>
        <v>132456.5</v>
      </c>
      <c r="R41" s="47">
        <f t="shared" si="12"/>
        <v>140840.15400000001</v>
      </c>
      <c r="S41" s="2"/>
      <c r="T41" s="2"/>
      <c r="U41" s="2"/>
      <c r="V41" s="2"/>
      <c r="W41" s="2"/>
      <c r="X41" s="2"/>
    </row>
    <row r="42" spans="1:24" ht="16.2" thickBot="1" x14ac:dyDescent="0.35">
      <c r="A42" s="78" t="s">
        <v>86</v>
      </c>
      <c r="B42" s="78" t="s">
        <v>87</v>
      </c>
      <c r="C42" s="50" t="s">
        <v>23</v>
      </c>
      <c r="D42" s="20"/>
      <c r="E42" s="20"/>
      <c r="F42" s="20"/>
      <c r="G42" s="20"/>
      <c r="H42" s="20"/>
      <c r="I42" s="20"/>
      <c r="J42" s="20"/>
      <c r="K42" s="20"/>
      <c r="L42" s="20"/>
      <c r="M42" s="20"/>
      <c r="P42" s="59">
        <v>127498</v>
      </c>
      <c r="Q42" s="47"/>
      <c r="R42" s="47"/>
      <c r="S42" s="2"/>
      <c r="T42" s="2"/>
      <c r="U42" s="2"/>
      <c r="V42" s="2"/>
      <c r="W42" s="2"/>
      <c r="X42" s="2"/>
    </row>
    <row r="43" spans="1:24" x14ac:dyDescent="0.3">
      <c r="A43" s="79" t="s">
        <v>85</v>
      </c>
      <c r="B43" s="79" t="s">
        <v>88</v>
      </c>
      <c r="C43" s="83" t="s">
        <v>134</v>
      </c>
      <c r="D43" s="20">
        <f t="shared" ref="D43:R43" si="13">1.6166*D25</f>
        <v>24345.995999999999</v>
      </c>
      <c r="E43" s="20">
        <f t="shared" si="13"/>
        <v>33043.304000000004</v>
      </c>
      <c r="F43" s="20">
        <f t="shared" si="13"/>
        <v>41740.612000000001</v>
      </c>
      <c r="G43" s="20">
        <f t="shared" si="13"/>
        <v>50437.919999999998</v>
      </c>
      <c r="H43" s="20">
        <f t="shared" si="13"/>
        <v>59135.228000000003</v>
      </c>
      <c r="I43" s="20">
        <f t="shared" si="13"/>
        <v>67832.536000000007</v>
      </c>
      <c r="J43" s="20">
        <f t="shared" si="13"/>
        <v>76529.843999999997</v>
      </c>
      <c r="K43" s="20">
        <f t="shared" si="13"/>
        <v>85227.152000000002</v>
      </c>
      <c r="L43" s="20">
        <f t="shared" si="13"/>
        <v>93924.46</v>
      </c>
      <c r="M43" s="20">
        <f t="shared" si="13"/>
        <v>102621.768</v>
      </c>
      <c r="N43" s="20">
        <f t="shared" si="13"/>
        <v>111319.076</v>
      </c>
      <c r="O43" s="20">
        <f t="shared" si="13"/>
        <v>120016.38400000001</v>
      </c>
      <c r="P43" s="47">
        <f t="shared" si="13"/>
        <v>128713.69200000001</v>
      </c>
      <c r="Q43" s="47">
        <f t="shared" si="13"/>
        <v>137411</v>
      </c>
      <c r="R43" s="47">
        <f t="shared" si="13"/>
        <v>146108.30799999999</v>
      </c>
      <c r="S43" s="2"/>
      <c r="T43" s="2"/>
      <c r="U43" s="2"/>
      <c r="V43" s="2"/>
      <c r="W43" s="2"/>
      <c r="X43" s="2"/>
    </row>
    <row r="44" spans="1:24" x14ac:dyDescent="0.3">
      <c r="A44" s="33">
        <v>8.3000000000000007</v>
      </c>
      <c r="B44" s="32">
        <f>A44/2</f>
        <v>4.1500000000000004</v>
      </c>
      <c r="D44" s="22" t="s">
        <v>7</v>
      </c>
      <c r="E44" s="22" t="s">
        <v>7</v>
      </c>
      <c r="F44" s="22" t="s">
        <v>7</v>
      </c>
      <c r="G44" s="22" t="s">
        <v>7</v>
      </c>
      <c r="H44" s="22" t="s">
        <v>7</v>
      </c>
      <c r="I44" s="22" t="s">
        <v>7</v>
      </c>
      <c r="J44" s="22" t="s">
        <v>7</v>
      </c>
      <c r="K44" s="15" t="s">
        <v>7</v>
      </c>
      <c r="L44" s="15" t="s">
        <v>7</v>
      </c>
      <c r="M44" s="15" t="s">
        <v>7</v>
      </c>
      <c r="N44" s="15" t="s">
        <v>7</v>
      </c>
      <c r="O44" s="15" t="s">
        <v>7</v>
      </c>
      <c r="P44" s="15" t="s">
        <v>7</v>
      </c>
      <c r="Q44" s="15" t="s">
        <v>7</v>
      </c>
      <c r="R44" s="15" t="s">
        <v>7</v>
      </c>
      <c r="S44" s="2"/>
      <c r="T44" s="2"/>
      <c r="U44" s="2"/>
      <c r="V44" s="2"/>
      <c r="W44" s="2"/>
      <c r="X44" s="2"/>
    </row>
    <row r="45" spans="1:24" ht="16.2" thickBot="1" x14ac:dyDescent="0.35">
      <c r="A45" s="77" t="s">
        <v>89</v>
      </c>
      <c r="B45" s="77" t="s">
        <v>90</v>
      </c>
      <c r="D45" s="20">
        <f t="shared" ref="D45:R45" si="14">(D43+1)</f>
        <v>24346.995999999999</v>
      </c>
      <c r="E45" s="20">
        <f t="shared" si="14"/>
        <v>33044.304000000004</v>
      </c>
      <c r="F45" s="20">
        <f t="shared" si="14"/>
        <v>41741.612000000001</v>
      </c>
      <c r="G45" s="20">
        <f t="shared" si="14"/>
        <v>50438.92</v>
      </c>
      <c r="H45" s="20">
        <f t="shared" si="14"/>
        <v>59136.228000000003</v>
      </c>
      <c r="I45" s="20">
        <f t="shared" si="14"/>
        <v>67833.536000000007</v>
      </c>
      <c r="J45" s="20">
        <f t="shared" si="14"/>
        <v>76530.843999999997</v>
      </c>
      <c r="K45" s="20">
        <f t="shared" si="14"/>
        <v>85228.152000000002</v>
      </c>
      <c r="L45" s="20">
        <f t="shared" si="14"/>
        <v>93925.46</v>
      </c>
      <c r="M45" s="20">
        <f t="shared" si="14"/>
        <v>102622.768</v>
      </c>
      <c r="N45" s="20">
        <f t="shared" si="14"/>
        <v>111320.076</v>
      </c>
      <c r="O45" s="20">
        <f t="shared" si="14"/>
        <v>120017.38400000001</v>
      </c>
      <c r="P45" s="47">
        <f t="shared" si="14"/>
        <v>128714.69200000001</v>
      </c>
      <c r="Q45" s="47">
        <f t="shared" si="14"/>
        <v>137412</v>
      </c>
      <c r="R45" s="47">
        <f t="shared" si="14"/>
        <v>146109.30799999999</v>
      </c>
      <c r="S45" s="2"/>
      <c r="T45" s="2"/>
      <c r="U45" s="2"/>
      <c r="V45" s="2"/>
      <c r="W45" s="2"/>
      <c r="X45" s="2"/>
    </row>
    <row r="46" spans="1:24" ht="16.2" thickBot="1" x14ac:dyDescent="0.35">
      <c r="A46" s="78" t="s">
        <v>91</v>
      </c>
      <c r="B46" s="78" t="s">
        <v>92</v>
      </c>
      <c r="C46" s="67" t="s">
        <v>33</v>
      </c>
      <c r="D46" s="20"/>
      <c r="E46" s="20"/>
      <c r="F46" s="20"/>
      <c r="G46" s="20"/>
      <c r="H46" s="20"/>
      <c r="I46" s="20"/>
      <c r="J46" s="20"/>
      <c r="L46" s="68">
        <v>96764</v>
      </c>
      <c r="M46" s="20"/>
      <c r="N46" s="20"/>
      <c r="O46" s="20"/>
      <c r="P46" s="47"/>
      <c r="Q46" s="47"/>
      <c r="R46" s="47"/>
      <c r="S46" s="2"/>
      <c r="T46" s="2"/>
      <c r="U46" s="2"/>
      <c r="V46" s="2"/>
      <c r="W46" s="2"/>
      <c r="X46" s="2"/>
    </row>
    <row r="47" spans="1:24" x14ac:dyDescent="0.3">
      <c r="A47" s="79" t="s">
        <v>90</v>
      </c>
      <c r="B47" s="79" t="s">
        <v>93</v>
      </c>
      <c r="C47" s="83" t="s">
        <v>134</v>
      </c>
      <c r="D47" s="20">
        <f t="shared" ref="D47:R47" si="15">D25*1.6749</f>
        <v>25223.994000000002</v>
      </c>
      <c r="E47" s="20">
        <f t="shared" si="15"/>
        <v>34234.955999999998</v>
      </c>
      <c r="F47" s="20">
        <f t="shared" si="15"/>
        <v>43245.917999999998</v>
      </c>
      <c r="G47" s="20">
        <f t="shared" si="15"/>
        <v>52256.880000000005</v>
      </c>
      <c r="H47" s="20">
        <f t="shared" si="15"/>
        <v>61267.842000000004</v>
      </c>
      <c r="I47" s="20">
        <f t="shared" si="15"/>
        <v>70278.804000000004</v>
      </c>
      <c r="J47" s="20">
        <f t="shared" si="15"/>
        <v>79289.766000000003</v>
      </c>
      <c r="K47" s="20">
        <f t="shared" si="15"/>
        <v>88300.728000000003</v>
      </c>
      <c r="L47" s="20">
        <f t="shared" si="15"/>
        <v>97311.69</v>
      </c>
      <c r="M47" s="61">
        <f t="shared" si="15"/>
        <v>106322.652</v>
      </c>
      <c r="N47" s="61">
        <f t="shared" si="15"/>
        <v>115333.614</v>
      </c>
      <c r="O47" s="61">
        <f t="shared" si="15"/>
        <v>124344.576</v>
      </c>
      <c r="P47" s="47">
        <f t="shared" si="15"/>
        <v>133355.538</v>
      </c>
      <c r="Q47" s="47">
        <f t="shared" si="15"/>
        <v>142366.5</v>
      </c>
      <c r="R47" s="47">
        <f t="shared" si="15"/>
        <v>151377.462</v>
      </c>
      <c r="S47" s="2"/>
      <c r="T47" s="2"/>
      <c r="U47" s="2"/>
      <c r="V47" s="2"/>
      <c r="W47" s="2"/>
      <c r="X47" s="2"/>
    </row>
    <row r="48" spans="1:24" x14ac:dyDescent="0.3">
      <c r="A48" s="33">
        <v>9.1</v>
      </c>
      <c r="B48" s="32">
        <f>A48/2</f>
        <v>4.55</v>
      </c>
      <c r="D48" s="22" t="s">
        <v>7</v>
      </c>
      <c r="E48" s="22" t="s">
        <v>7</v>
      </c>
      <c r="F48" s="22" t="s">
        <v>7</v>
      </c>
      <c r="G48" s="22" t="s">
        <v>7</v>
      </c>
      <c r="H48" s="22" t="s">
        <v>7</v>
      </c>
      <c r="I48" s="22" t="s">
        <v>7</v>
      </c>
      <c r="J48" s="22" t="s">
        <v>7</v>
      </c>
      <c r="K48" s="15" t="s">
        <v>7</v>
      </c>
      <c r="L48" s="15" t="s">
        <v>7</v>
      </c>
      <c r="M48" s="64" t="s">
        <v>7</v>
      </c>
      <c r="N48" s="64" t="s">
        <v>7</v>
      </c>
      <c r="O48" s="64" t="s">
        <v>7</v>
      </c>
      <c r="P48" s="15" t="s">
        <v>7</v>
      </c>
      <c r="Q48" s="15" t="s">
        <v>7</v>
      </c>
      <c r="R48" s="15" t="s">
        <v>7</v>
      </c>
      <c r="S48" s="2"/>
      <c r="T48" s="2"/>
      <c r="U48" s="2"/>
      <c r="V48" s="2"/>
      <c r="W48" s="2"/>
      <c r="X48" s="2"/>
    </row>
    <row r="49" spans="1:34" ht="16.2" thickBot="1" x14ac:dyDescent="0.35">
      <c r="A49" s="77" t="s">
        <v>94</v>
      </c>
      <c r="B49" s="77" t="s">
        <v>95</v>
      </c>
      <c r="D49" s="20">
        <f t="shared" ref="D49:R49" si="16">(D47+1)</f>
        <v>25224.994000000002</v>
      </c>
      <c r="E49" s="20">
        <f t="shared" si="16"/>
        <v>34235.955999999998</v>
      </c>
      <c r="F49" s="20">
        <f t="shared" si="16"/>
        <v>43246.917999999998</v>
      </c>
      <c r="G49" s="20">
        <f t="shared" si="16"/>
        <v>52257.880000000005</v>
      </c>
      <c r="H49" s="20">
        <f t="shared" si="16"/>
        <v>61268.842000000004</v>
      </c>
      <c r="I49" s="20">
        <f t="shared" si="16"/>
        <v>70279.804000000004</v>
      </c>
      <c r="J49" s="20">
        <f t="shared" si="16"/>
        <v>79290.766000000003</v>
      </c>
      <c r="K49" s="20">
        <f t="shared" si="16"/>
        <v>88301.728000000003</v>
      </c>
      <c r="L49" s="20">
        <f t="shared" si="16"/>
        <v>97312.69</v>
      </c>
      <c r="M49" s="61">
        <f t="shared" si="16"/>
        <v>106323.652</v>
      </c>
      <c r="N49" s="61">
        <f t="shared" si="16"/>
        <v>115334.614</v>
      </c>
      <c r="O49" s="61">
        <f t="shared" si="16"/>
        <v>124345.576</v>
      </c>
      <c r="P49" s="47">
        <f t="shared" si="16"/>
        <v>133356.538</v>
      </c>
      <c r="Q49" s="47">
        <f t="shared" si="16"/>
        <v>142367.5</v>
      </c>
      <c r="R49" s="47">
        <f t="shared" si="16"/>
        <v>151378.462</v>
      </c>
      <c r="S49" s="2"/>
      <c r="T49" s="2"/>
      <c r="U49" s="2"/>
      <c r="V49" s="2"/>
      <c r="W49" s="2"/>
      <c r="X49" s="2"/>
    </row>
    <row r="50" spans="1:34" ht="16.2" thickBot="1" x14ac:dyDescent="0.35">
      <c r="A50" s="78" t="s">
        <v>96</v>
      </c>
      <c r="B50" s="78" t="s">
        <v>97</v>
      </c>
      <c r="C50" s="50" t="s">
        <v>23</v>
      </c>
      <c r="D50" s="20"/>
      <c r="E50" s="20"/>
      <c r="F50" s="20"/>
      <c r="G50" s="20"/>
      <c r="H50" s="20"/>
      <c r="I50" s="20"/>
      <c r="J50" s="20"/>
      <c r="K50" s="20"/>
      <c r="L50" s="20"/>
      <c r="O50" s="42">
        <v>124998</v>
      </c>
      <c r="P50" s="47"/>
      <c r="Q50" s="47"/>
      <c r="R50" s="47"/>
      <c r="S50" s="2"/>
      <c r="T50" s="2"/>
      <c r="U50" s="2"/>
      <c r="V50" s="2"/>
      <c r="W50" s="2"/>
      <c r="X50" s="2"/>
    </row>
    <row r="51" spans="1:34" x14ac:dyDescent="0.3">
      <c r="A51" s="79" t="s">
        <v>95</v>
      </c>
      <c r="B51" s="79" t="s">
        <v>98</v>
      </c>
      <c r="C51" s="83" t="s">
        <v>134</v>
      </c>
      <c r="D51" s="20">
        <f t="shared" ref="D51:R51" si="17">1.7332*D25</f>
        <v>26101.992000000002</v>
      </c>
      <c r="E51" s="20">
        <f t="shared" si="17"/>
        <v>35426.608</v>
      </c>
      <c r="F51" s="20">
        <f t="shared" si="17"/>
        <v>44751.224000000002</v>
      </c>
      <c r="G51" s="20">
        <f t="shared" si="17"/>
        <v>54075.840000000004</v>
      </c>
      <c r="H51" s="20">
        <f t="shared" si="17"/>
        <v>63400.456000000006</v>
      </c>
      <c r="I51" s="20">
        <f t="shared" si="17"/>
        <v>72725.072</v>
      </c>
      <c r="J51" s="20">
        <f t="shared" si="17"/>
        <v>82049.688000000009</v>
      </c>
      <c r="K51" s="20">
        <f t="shared" si="17"/>
        <v>91374.304000000004</v>
      </c>
      <c r="L51" s="20">
        <f t="shared" si="17"/>
        <v>100698.92</v>
      </c>
      <c r="M51" s="20">
        <f t="shared" si="17"/>
        <v>110023.53600000001</v>
      </c>
      <c r="N51" s="20">
        <f t="shared" si="17"/>
        <v>119348.152</v>
      </c>
      <c r="O51" s="47">
        <f t="shared" si="17"/>
        <v>128672.76800000001</v>
      </c>
      <c r="P51" s="47">
        <f t="shared" si="17"/>
        <v>137997.38400000002</v>
      </c>
      <c r="Q51" s="47">
        <f t="shared" si="17"/>
        <v>147322</v>
      </c>
      <c r="R51" s="47">
        <f t="shared" si="17"/>
        <v>156646.61600000001</v>
      </c>
      <c r="S51" s="2"/>
      <c r="T51" s="2"/>
      <c r="U51" s="2"/>
      <c r="V51" s="2"/>
      <c r="W51" s="2"/>
      <c r="X51" s="2"/>
    </row>
    <row r="52" spans="1:34" x14ac:dyDescent="0.3">
      <c r="A52" s="33">
        <v>9.9</v>
      </c>
      <c r="B52" s="32">
        <f>A52/2</f>
        <v>4.95</v>
      </c>
      <c r="D52" s="22" t="s">
        <v>7</v>
      </c>
      <c r="E52" s="22" t="s">
        <v>7</v>
      </c>
      <c r="F52" s="22" t="s">
        <v>7</v>
      </c>
      <c r="G52" s="22" t="s">
        <v>7</v>
      </c>
      <c r="H52" s="22" t="s">
        <v>7</v>
      </c>
      <c r="I52" s="22" t="s">
        <v>7</v>
      </c>
      <c r="J52" s="22" t="s">
        <v>7</v>
      </c>
      <c r="K52" s="15" t="s">
        <v>7</v>
      </c>
      <c r="L52" s="64" t="s">
        <v>7</v>
      </c>
      <c r="M52" s="64" t="s">
        <v>7</v>
      </c>
      <c r="N52" s="64" t="s">
        <v>7</v>
      </c>
      <c r="O52" s="15" t="s">
        <v>7</v>
      </c>
      <c r="P52" s="15" t="s">
        <v>7</v>
      </c>
      <c r="Q52" s="15" t="s">
        <v>7</v>
      </c>
      <c r="R52" s="15" t="s">
        <v>7</v>
      </c>
      <c r="S52" s="2"/>
      <c r="T52" s="2"/>
      <c r="U52" s="2"/>
      <c r="V52" s="2"/>
      <c r="W52" s="2"/>
      <c r="X52" s="2"/>
    </row>
    <row r="53" spans="1:34" ht="16.2" thickBot="1" x14ac:dyDescent="0.35">
      <c r="A53" s="77" t="s">
        <v>99</v>
      </c>
      <c r="B53" s="77" t="s">
        <v>100</v>
      </c>
      <c r="D53" s="20">
        <f t="shared" ref="D53:R53" si="18">(D51+1)</f>
        <v>26102.992000000002</v>
      </c>
      <c r="E53" s="20">
        <f t="shared" si="18"/>
        <v>35427.608</v>
      </c>
      <c r="F53" s="20">
        <f t="shared" si="18"/>
        <v>44752.224000000002</v>
      </c>
      <c r="G53" s="20">
        <f t="shared" si="18"/>
        <v>54076.840000000004</v>
      </c>
      <c r="H53" s="20">
        <f t="shared" si="18"/>
        <v>63401.456000000006</v>
      </c>
      <c r="I53" s="20">
        <f t="shared" si="18"/>
        <v>72726.072</v>
      </c>
      <c r="J53" s="20">
        <f t="shared" si="18"/>
        <v>82050.688000000009</v>
      </c>
      <c r="K53" s="20">
        <f t="shared" si="18"/>
        <v>91375.304000000004</v>
      </c>
      <c r="L53" s="61">
        <f t="shared" si="18"/>
        <v>100699.92</v>
      </c>
      <c r="M53" s="61">
        <f t="shared" si="18"/>
        <v>110024.53600000001</v>
      </c>
      <c r="N53" s="61">
        <f t="shared" si="18"/>
        <v>119349.152</v>
      </c>
      <c r="O53" s="47">
        <f t="shared" si="18"/>
        <v>128673.76800000001</v>
      </c>
      <c r="P53" s="47">
        <f t="shared" si="18"/>
        <v>137998.38400000002</v>
      </c>
      <c r="Q53" s="47">
        <f t="shared" si="18"/>
        <v>147323</v>
      </c>
      <c r="R53" s="47">
        <f t="shared" si="18"/>
        <v>156647.61600000001</v>
      </c>
      <c r="S53" s="2"/>
      <c r="T53" s="2"/>
      <c r="U53" s="2"/>
      <c r="V53" s="2"/>
      <c r="W53" s="2"/>
      <c r="X53" s="2"/>
    </row>
    <row r="54" spans="1:34" ht="16.2" thickBot="1" x14ac:dyDescent="0.35">
      <c r="A54" s="78" t="s">
        <v>101</v>
      </c>
      <c r="B54" s="78" t="s">
        <v>102</v>
      </c>
      <c r="C54" s="50" t="s">
        <v>23</v>
      </c>
      <c r="D54" s="20"/>
      <c r="E54" s="20"/>
      <c r="F54" s="20"/>
      <c r="G54" s="20"/>
      <c r="H54" s="20"/>
      <c r="I54" s="20"/>
      <c r="K54" s="20"/>
      <c r="L54" s="61"/>
      <c r="M54" s="61"/>
      <c r="N54" s="42">
        <v>122498</v>
      </c>
      <c r="O54" s="47"/>
      <c r="P54" s="47"/>
      <c r="Q54" s="47"/>
      <c r="R54" s="47"/>
      <c r="S54" s="2"/>
      <c r="T54" s="2"/>
      <c r="U54" s="2"/>
      <c r="V54" s="2"/>
      <c r="W54" s="2"/>
      <c r="X54" s="2"/>
    </row>
    <row r="55" spans="1:34" x14ac:dyDescent="0.3">
      <c r="A55" s="79" t="s">
        <v>100</v>
      </c>
      <c r="B55" s="79" t="s">
        <v>103</v>
      </c>
      <c r="C55" s="83" t="s">
        <v>134</v>
      </c>
      <c r="D55" s="20">
        <f t="shared" ref="D55:R55" si="19">1.7915*D25</f>
        <v>26979.99</v>
      </c>
      <c r="E55" s="20">
        <f t="shared" si="19"/>
        <v>36618.26</v>
      </c>
      <c r="F55" s="20">
        <f t="shared" si="19"/>
        <v>46256.53</v>
      </c>
      <c r="G55" s="20">
        <f t="shared" si="19"/>
        <v>55894.8</v>
      </c>
      <c r="H55" s="20">
        <f t="shared" si="19"/>
        <v>65533.070000000007</v>
      </c>
      <c r="I55" s="20">
        <f t="shared" si="19"/>
        <v>75171.340000000011</v>
      </c>
      <c r="J55" s="20">
        <f t="shared" si="19"/>
        <v>84809.61</v>
      </c>
      <c r="K55" s="20">
        <f t="shared" si="19"/>
        <v>94447.88</v>
      </c>
      <c r="L55" s="61">
        <f t="shared" si="19"/>
        <v>104086.15000000001</v>
      </c>
      <c r="M55" s="61">
        <f t="shared" si="19"/>
        <v>113724.42000000001</v>
      </c>
      <c r="N55" s="47">
        <f t="shared" si="19"/>
        <v>123362.69</v>
      </c>
      <c r="O55" s="47">
        <f t="shared" si="19"/>
        <v>133000.96000000002</v>
      </c>
      <c r="P55" s="47">
        <f t="shared" si="19"/>
        <v>142639.23000000001</v>
      </c>
      <c r="Q55" s="47">
        <f t="shared" si="19"/>
        <v>152277.5</v>
      </c>
      <c r="R55" s="47">
        <f t="shared" si="19"/>
        <v>161915.77000000002</v>
      </c>
      <c r="S55" s="2"/>
      <c r="T55" s="2"/>
      <c r="U55" s="2"/>
      <c r="V55" s="2"/>
      <c r="W55" s="2"/>
      <c r="X55" s="2"/>
    </row>
    <row r="56" spans="1:34" x14ac:dyDescent="0.3">
      <c r="A56" s="33">
        <v>10.7</v>
      </c>
      <c r="B56" s="32">
        <f>A56/2</f>
        <v>5.35</v>
      </c>
      <c r="D56" s="22" t="s">
        <v>7</v>
      </c>
      <c r="E56" s="22" t="s">
        <v>7</v>
      </c>
      <c r="F56" s="22" t="s">
        <v>7</v>
      </c>
      <c r="G56" s="22" t="s">
        <v>7</v>
      </c>
      <c r="H56" s="22" t="s">
        <v>7</v>
      </c>
      <c r="I56" s="22" t="s">
        <v>7</v>
      </c>
      <c r="J56" s="22" t="s">
        <v>7</v>
      </c>
      <c r="K56" s="15" t="s">
        <v>7</v>
      </c>
      <c r="L56" s="62" t="s">
        <v>7</v>
      </c>
      <c r="M56" s="62" t="s">
        <v>7</v>
      </c>
      <c r="N56" s="22" t="s">
        <v>7</v>
      </c>
      <c r="O56" s="15" t="s">
        <v>7</v>
      </c>
      <c r="P56" s="22" t="s">
        <v>7</v>
      </c>
      <c r="Q56" s="15" t="s">
        <v>7</v>
      </c>
      <c r="R56" s="22" t="s">
        <v>7</v>
      </c>
      <c r="S56" s="2"/>
      <c r="T56" s="2"/>
      <c r="U56" s="2"/>
      <c r="V56" s="2"/>
      <c r="W56" s="2"/>
      <c r="X56" s="2"/>
    </row>
    <row r="57" spans="1:34" ht="16.2" thickBot="1" x14ac:dyDescent="0.35">
      <c r="A57" s="77" t="s">
        <v>104</v>
      </c>
      <c r="B57" s="77" t="s">
        <v>105</v>
      </c>
      <c r="D57" s="20">
        <f t="shared" ref="D57:R57" si="20">(D55+1)</f>
        <v>26980.99</v>
      </c>
      <c r="E57" s="20">
        <f t="shared" si="20"/>
        <v>36619.26</v>
      </c>
      <c r="F57" s="20">
        <f t="shared" si="20"/>
        <v>46257.53</v>
      </c>
      <c r="G57" s="20">
        <f t="shared" si="20"/>
        <v>55895.8</v>
      </c>
      <c r="H57" s="20">
        <f t="shared" si="20"/>
        <v>65534.070000000007</v>
      </c>
      <c r="I57" s="20">
        <f t="shared" si="20"/>
        <v>75172.340000000011</v>
      </c>
      <c r="J57" s="20">
        <f t="shared" si="20"/>
        <v>84810.61</v>
      </c>
      <c r="K57" s="20">
        <f t="shared" si="20"/>
        <v>94448.88</v>
      </c>
      <c r="L57" s="61">
        <f t="shared" si="20"/>
        <v>104087.15000000001</v>
      </c>
      <c r="M57" s="61">
        <f t="shared" si="20"/>
        <v>113725.42000000001</v>
      </c>
      <c r="N57" s="47">
        <f t="shared" si="20"/>
        <v>123363.69</v>
      </c>
      <c r="O57" s="47">
        <f t="shared" si="20"/>
        <v>133001.96000000002</v>
      </c>
      <c r="P57" s="47">
        <f t="shared" si="20"/>
        <v>142640.23000000001</v>
      </c>
      <c r="Q57" s="47">
        <f t="shared" si="20"/>
        <v>152278.5</v>
      </c>
      <c r="R57" s="47">
        <f t="shared" si="20"/>
        <v>161916.77000000002</v>
      </c>
      <c r="S57" s="2"/>
      <c r="T57" s="2"/>
      <c r="U57" s="2"/>
      <c r="V57" s="2"/>
      <c r="W57" s="2"/>
      <c r="X57" s="2"/>
    </row>
    <row r="58" spans="1:34" ht="16.2" thickBot="1" x14ac:dyDescent="0.35">
      <c r="A58" s="80" t="s">
        <v>106</v>
      </c>
      <c r="B58" s="80" t="s">
        <v>107</v>
      </c>
      <c r="C58" s="50" t="s">
        <v>36</v>
      </c>
      <c r="D58" s="20"/>
      <c r="E58" s="20"/>
      <c r="F58" s="20"/>
      <c r="G58" s="20"/>
      <c r="H58" s="20"/>
      <c r="I58" s="20"/>
      <c r="J58" s="20"/>
      <c r="K58" s="68">
        <v>94705</v>
      </c>
      <c r="N58" s="47"/>
      <c r="O58" s="47"/>
      <c r="P58" s="47"/>
      <c r="Q58" s="47"/>
      <c r="R58" s="47"/>
      <c r="S58" s="2"/>
      <c r="T58" s="2"/>
      <c r="U58" s="2"/>
      <c r="V58" s="2"/>
      <c r="W58" s="2"/>
      <c r="X58" s="2"/>
    </row>
    <row r="59" spans="1:34" x14ac:dyDescent="0.3">
      <c r="A59" s="81" t="s">
        <v>105</v>
      </c>
      <c r="B59" s="81" t="s">
        <v>108</v>
      </c>
      <c r="C59" s="36" t="s">
        <v>10</v>
      </c>
      <c r="D59" s="51">
        <f t="shared" ref="D59:R59" si="21">ROUND(D25*1.85,0)</f>
        <v>27861</v>
      </c>
      <c r="E59" s="51">
        <f t="shared" si="21"/>
        <v>37814</v>
      </c>
      <c r="F59" s="51">
        <f t="shared" si="21"/>
        <v>47767</v>
      </c>
      <c r="G59" s="51">
        <f t="shared" si="21"/>
        <v>57720</v>
      </c>
      <c r="H59" s="51">
        <f t="shared" si="21"/>
        <v>67673</v>
      </c>
      <c r="I59" s="51">
        <f t="shared" si="21"/>
        <v>77626</v>
      </c>
      <c r="J59" s="51">
        <f t="shared" si="21"/>
        <v>87579</v>
      </c>
      <c r="K59" s="51">
        <f t="shared" si="21"/>
        <v>97532</v>
      </c>
      <c r="L59" s="63">
        <f t="shared" si="21"/>
        <v>107485</v>
      </c>
      <c r="M59" s="63">
        <f t="shared" si="21"/>
        <v>117438</v>
      </c>
      <c r="N59" s="47">
        <f t="shared" si="21"/>
        <v>127391</v>
      </c>
      <c r="O59" s="47">
        <f t="shared" si="21"/>
        <v>137344</v>
      </c>
      <c r="P59" s="47">
        <f t="shared" si="21"/>
        <v>147297</v>
      </c>
      <c r="Q59" s="47">
        <f t="shared" si="21"/>
        <v>157250</v>
      </c>
      <c r="R59" s="47">
        <f t="shared" si="21"/>
        <v>167203</v>
      </c>
      <c r="S59" s="2"/>
      <c r="T59" s="2"/>
      <c r="U59" s="2"/>
      <c r="V59" s="2"/>
      <c r="W59" s="2"/>
      <c r="X59" s="2"/>
    </row>
    <row r="60" spans="1:34" x14ac:dyDescent="0.3">
      <c r="A60" s="34">
        <v>11.5</v>
      </c>
      <c r="B60" s="32">
        <f>A60/2</f>
        <v>5.75</v>
      </c>
      <c r="D60" s="22" t="s">
        <v>7</v>
      </c>
      <c r="E60" s="22" t="s">
        <v>7</v>
      </c>
      <c r="F60" s="22" t="s">
        <v>7</v>
      </c>
      <c r="G60" s="22" t="s">
        <v>7</v>
      </c>
      <c r="H60" s="22" t="s">
        <v>7</v>
      </c>
      <c r="I60" s="22" t="s">
        <v>7</v>
      </c>
      <c r="J60" s="22" t="s">
        <v>7</v>
      </c>
      <c r="K60" s="15" t="s">
        <v>7</v>
      </c>
      <c r="L60" s="66" t="s">
        <v>7</v>
      </c>
      <c r="M60" s="66" t="s">
        <v>7</v>
      </c>
      <c r="N60" s="22" t="s">
        <v>7</v>
      </c>
      <c r="O60" s="15" t="s">
        <v>7</v>
      </c>
      <c r="P60" s="22" t="s">
        <v>7</v>
      </c>
      <c r="Q60" s="15" t="s">
        <v>7</v>
      </c>
      <c r="R60" s="22" t="s">
        <v>7</v>
      </c>
      <c r="AH60" s="23"/>
    </row>
    <row r="61" spans="1:34" ht="16.2" thickBot="1" x14ac:dyDescent="0.35">
      <c r="A61" s="77" t="s">
        <v>109</v>
      </c>
      <c r="B61" s="77" t="s">
        <v>110</v>
      </c>
      <c r="D61" s="23">
        <f t="shared" ref="D61:R61" si="22">D59+1</f>
        <v>27862</v>
      </c>
      <c r="E61" s="23">
        <f t="shared" si="22"/>
        <v>37815</v>
      </c>
      <c r="F61" s="23">
        <f t="shared" si="22"/>
        <v>47768</v>
      </c>
      <c r="G61" s="23">
        <f t="shared" si="22"/>
        <v>57721</v>
      </c>
      <c r="H61" s="23">
        <f t="shared" si="22"/>
        <v>67674</v>
      </c>
      <c r="I61" s="23">
        <f t="shared" si="22"/>
        <v>77627</v>
      </c>
      <c r="J61" s="23">
        <f t="shared" si="22"/>
        <v>87580</v>
      </c>
      <c r="K61" s="60">
        <f t="shared" si="22"/>
        <v>97533</v>
      </c>
      <c r="L61" s="60">
        <f t="shared" si="22"/>
        <v>107486</v>
      </c>
      <c r="M61" s="60">
        <f t="shared" si="22"/>
        <v>117439</v>
      </c>
      <c r="N61" s="47">
        <f t="shared" si="22"/>
        <v>127392</v>
      </c>
      <c r="O61" s="47">
        <f t="shared" si="22"/>
        <v>137345</v>
      </c>
      <c r="P61" s="47">
        <f t="shared" si="22"/>
        <v>147298</v>
      </c>
      <c r="Q61" s="47">
        <f t="shared" si="22"/>
        <v>157251</v>
      </c>
      <c r="R61" s="47">
        <f t="shared" si="22"/>
        <v>167204</v>
      </c>
      <c r="AH61" s="23"/>
    </row>
    <row r="62" spans="1:34" ht="16.2" thickBot="1" x14ac:dyDescent="0.35">
      <c r="A62" s="78" t="s">
        <v>111</v>
      </c>
      <c r="B62" s="78" t="s">
        <v>112</v>
      </c>
      <c r="C62" s="50" t="s">
        <v>23</v>
      </c>
      <c r="D62" s="23"/>
      <c r="E62" s="23"/>
      <c r="F62" s="23"/>
      <c r="G62" s="23"/>
      <c r="H62" s="23"/>
      <c r="I62" s="23"/>
      <c r="J62" s="23"/>
      <c r="K62" s="60"/>
      <c r="L62" s="60"/>
      <c r="M62" s="42">
        <v>119999</v>
      </c>
      <c r="N62" s="47"/>
      <c r="O62" s="47"/>
      <c r="P62" s="47"/>
      <c r="Q62" s="47"/>
      <c r="R62" s="47"/>
      <c r="AH62" s="23"/>
    </row>
    <row r="63" spans="1:34" x14ac:dyDescent="0.3">
      <c r="A63" s="79" t="s">
        <v>110</v>
      </c>
      <c r="B63" s="79" t="s">
        <v>113</v>
      </c>
      <c r="C63" s="83" t="s">
        <v>134</v>
      </c>
      <c r="D63" s="23">
        <f t="shared" ref="D63:R63" si="23">1.925*D25</f>
        <v>28990.5</v>
      </c>
      <c r="E63" s="23">
        <f t="shared" si="23"/>
        <v>39347</v>
      </c>
      <c r="F63" s="23">
        <f t="shared" si="23"/>
        <v>49703.5</v>
      </c>
      <c r="G63" s="23">
        <f t="shared" si="23"/>
        <v>60060</v>
      </c>
      <c r="H63" s="23">
        <f t="shared" si="23"/>
        <v>70416.5</v>
      </c>
      <c r="I63" s="23">
        <f t="shared" si="23"/>
        <v>80773</v>
      </c>
      <c r="J63" s="23">
        <f t="shared" si="23"/>
        <v>91129.5</v>
      </c>
      <c r="K63" s="61">
        <f t="shared" si="23"/>
        <v>101486</v>
      </c>
      <c r="L63" s="61">
        <f t="shared" si="23"/>
        <v>111842.5</v>
      </c>
      <c r="M63" s="47">
        <f t="shared" si="23"/>
        <v>122199</v>
      </c>
      <c r="N63" s="47">
        <f t="shared" si="23"/>
        <v>132555.5</v>
      </c>
      <c r="O63" s="47">
        <f t="shared" si="23"/>
        <v>142912</v>
      </c>
      <c r="P63" s="47">
        <f t="shared" si="23"/>
        <v>153268.5</v>
      </c>
      <c r="Q63" s="47">
        <f t="shared" si="23"/>
        <v>163625</v>
      </c>
      <c r="R63" s="47">
        <f t="shared" si="23"/>
        <v>173981.5</v>
      </c>
    </row>
    <row r="64" spans="1:34" x14ac:dyDescent="0.3">
      <c r="A64" s="34">
        <v>12.3</v>
      </c>
      <c r="B64" s="32">
        <f>A64/2</f>
        <v>6.15</v>
      </c>
      <c r="D64" s="22" t="s">
        <v>7</v>
      </c>
      <c r="E64" s="22" t="s">
        <v>7</v>
      </c>
      <c r="F64" s="22" t="s">
        <v>7</v>
      </c>
      <c r="G64" s="22" t="s">
        <v>7</v>
      </c>
      <c r="H64" s="22" t="s">
        <v>7</v>
      </c>
      <c r="I64" s="22" t="s">
        <v>7</v>
      </c>
      <c r="J64" s="22" t="s">
        <v>7</v>
      </c>
      <c r="K64" s="62" t="s">
        <v>7</v>
      </c>
      <c r="L64" s="62" t="s">
        <v>7</v>
      </c>
      <c r="M64" s="22" t="s">
        <v>7</v>
      </c>
      <c r="N64" s="22" t="s">
        <v>7</v>
      </c>
      <c r="O64" s="22" t="s">
        <v>7</v>
      </c>
      <c r="P64" s="22" t="s">
        <v>7</v>
      </c>
      <c r="Q64" s="22" t="s">
        <v>7</v>
      </c>
      <c r="R64" s="22" t="s">
        <v>7</v>
      </c>
    </row>
    <row r="65" spans="1:30" ht="16.2" thickBot="1" x14ac:dyDescent="0.35">
      <c r="A65" s="77" t="s">
        <v>114</v>
      </c>
      <c r="B65" s="77" t="s">
        <v>115</v>
      </c>
      <c r="C65" s="24"/>
      <c r="D65" s="23">
        <f t="shared" ref="D65:R65" si="24">1+D63</f>
        <v>28991.5</v>
      </c>
      <c r="E65" s="23">
        <f t="shared" si="24"/>
        <v>39348</v>
      </c>
      <c r="F65" s="23">
        <f t="shared" si="24"/>
        <v>49704.5</v>
      </c>
      <c r="G65" s="23">
        <f t="shared" si="24"/>
        <v>60061</v>
      </c>
      <c r="H65" s="23">
        <f t="shared" si="24"/>
        <v>70417.5</v>
      </c>
      <c r="I65" s="23">
        <f t="shared" si="24"/>
        <v>80774</v>
      </c>
      <c r="J65" s="23">
        <f t="shared" si="24"/>
        <v>91130.5</v>
      </c>
      <c r="K65" s="61">
        <f t="shared" si="24"/>
        <v>101487</v>
      </c>
      <c r="L65" s="61">
        <f t="shared" si="24"/>
        <v>111843.5</v>
      </c>
      <c r="M65" s="47">
        <f t="shared" si="24"/>
        <v>122200</v>
      </c>
      <c r="N65" s="47">
        <f t="shared" si="24"/>
        <v>132556.5</v>
      </c>
      <c r="O65" s="47">
        <f t="shared" si="24"/>
        <v>142913</v>
      </c>
      <c r="P65" s="47">
        <f t="shared" si="24"/>
        <v>153269.5</v>
      </c>
      <c r="Q65" s="47">
        <f t="shared" si="24"/>
        <v>163626</v>
      </c>
      <c r="R65" s="47">
        <f t="shared" si="24"/>
        <v>173982.5</v>
      </c>
    </row>
    <row r="66" spans="1:30" ht="16.2" thickBot="1" x14ac:dyDescent="0.35">
      <c r="A66" s="78" t="s">
        <v>116</v>
      </c>
      <c r="B66" s="78" t="s">
        <v>117</v>
      </c>
      <c r="C66" s="67" t="s">
        <v>33</v>
      </c>
      <c r="D66" s="23"/>
      <c r="E66" s="23"/>
      <c r="F66" s="23"/>
      <c r="J66" s="68">
        <v>92646</v>
      </c>
      <c r="M66" s="47"/>
      <c r="N66" s="47"/>
      <c r="O66" s="47"/>
      <c r="P66" s="47"/>
      <c r="Q66" s="47"/>
      <c r="R66" s="47"/>
    </row>
    <row r="67" spans="1:30" x14ac:dyDescent="0.3">
      <c r="A67" s="79" t="s">
        <v>115</v>
      </c>
      <c r="B67" s="79" t="s">
        <v>118</v>
      </c>
      <c r="C67" s="40" t="s">
        <v>11</v>
      </c>
      <c r="D67" s="41">
        <f t="shared" ref="D67:R67" si="25">ROUND(2*D25,0)</f>
        <v>30120</v>
      </c>
      <c r="E67" s="41">
        <f t="shared" si="25"/>
        <v>40880</v>
      </c>
      <c r="F67" s="41">
        <f t="shared" si="25"/>
        <v>51640</v>
      </c>
      <c r="G67" s="41">
        <f t="shared" si="25"/>
        <v>62400</v>
      </c>
      <c r="H67" s="41">
        <f t="shared" si="25"/>
        <v>73160</v>
      </c>
      <c r="I67" s="41">
        <f t="shared" si="25"/>
        <v>83920</v>
      </c>
      <c r="J67" s="41">
        <f t="shared" si="25"/>
        <v>94680</v>
      </c>
      <c r="K67" s="63">
        <f t="shared" si="25"/>
        <v>105440</v>
      </c>
      <c r="L67" s="63">
        <f t="shared" si="25"/>
        <v>116200</v>
      </c>
      <c r="M67" s="47">
        <f t="shared" si="25"/>
        <v>126960</v>
      </c>
      <c r="N67" s="47">
        <f t="shared" si="25"/>
        <v>137720</v>
      </c>
      <c r="O67" s="47">
        <f t="shared" si="25"/>
        <v>148480</v>
      </c>
      <c r="P67" s="47">
        <f t="shared" si="25"/>
        <v>159240</v>
      </c>
      <c r="Q67" s="47">
        <f t="shared" si="25"/>
        <v>170000</v>
      </c>
      <c r="R67" s="47">
        <f t="shared" si="25"/>
        <v>180760</v>
      </c>
    </row>
    <row r="68" spans="1:30" x14ac:dyDescent="0.3">
      <c r="A68" s="34">
        <v>13.1</v>
      </c>
      <c r="B68" s="32">
        <f>A68/2</f>
        <v>6.55</v>
      </c>
      <c r="D68" s="15" t="s">
        <v>7</v>
      </c>
      <c r="E68" s="15" t="s">
        <v>7</v>
      </c>
      <c r="F68" s="15" t="s">
        <v>7</v>
      </c>
      <c r="G68" s="15" t="s">
        <v>7</v>
      </c>
      <c r="H68" s="15" t="s">
        <v>7</v>
      </c>
      <c r="I68" s="15" t="s">
        <v>7</v>
      </c>
      <c r="J68" s="15" t="s">
        <v>7</v>
      </c>
      <c r="K68" s="64" t="s">
        <v>7</v>
      </c>
      <c r="L68" s="64" t="s">
        <v>7</v>
      </c>
      <c r="M68" s="15" t="s">
        <v>7</v>
      </c>
      <c r="N68" s="15" t="s">
        <v>7</v>
      </c>
      <c r="O68" s="15" t="s">
        <v>7</v>
      </c>
      <c r="P68" s="15" t="s">
        <v>7</v>
      </c>
      <c r="Q68" s="15" t="s">
        <v>7</v>
      </c>
      <c r="R68" s="15" t="s">
        <v>7</v>
      </c>
    </row>
    <row r="69" spans="1:30" ht="16.2" thickBot="1" x14ac:dyDescent="0.35">
      <c r="A69" s="77" t="s">
        <v>119</v>
      </c>
      <c r="B69" s="77" t="s">
        <v>120</v>
      </c>
      <c r="C69" s="24"/>
      <c r="D69" s="23">
        <f t="shared" ref="D69:R69" si="26">1+D67</f>
        <v>30121</v>
      </c>
      <c r="E69" s="23">
        <f t="shared" si="26"/>
        <v>40881</v>
      </c>
      <c r="F69" s="23">
        <f t="shared" si="26"/>
        <v>51641</v>
      </c>
      <c r="G69" s="23">
        <f t="shared" si="26"/>
        <v>62401</v>
      </c>
      <c r="H69" s="23">
        <f t="shared" si="26"/>
        <v>73161</v>
      </c>
      <c r="I69" s="23">
        <f t="shared" si="26"/>
        <v>83921</v>
      </c>
      <c r="J69" s="23">
        <f t="shared" si="26"/>
        <v>94681</v>
      </c>
      <c r="K69" s="23">
        <f t="shared" si="26"/>
        <v>105441</v>
      </c>
      <c r="L69" s="23">
        <f t="shared" si="26"/>
        <v>116201</v>
      </c>
      <c r="M69" s="47">
        <f t="shared" si="26"/>
        <v>126961</v>
      </c>
      <c r="N69" s="47">
        <f t="shared" si="26"/>
        <v>137721</v>
      </c>
      <c r="O69" s="47">
        <f t="shared" si="26"/>
        <v>148481</v>
      </c>
      <c r="P69" s="47">
        <f t="shared" si="26"/>
        <v>159241</v>
      </c>
      <c r="Q69" s="47">
        <f t="shared" si="26"/>
        <v>170001</v>
      </c>
      <c r="R69" s="47">
        <f t="shared" si="26"/>
        <v>180761</v>
      </c>
      <c r="Z69" s="27"/>
    </row>
    <row r="70" spans="1:30" ht="16.2" thickBot="1" x14ac:dyDescent="0.35">
      <c r="A70" s="78" t="s">
        <v>121</v>
      </c>
      <c r="B70" s="78" t="s">
        <v>122</v>
      </c>
      <c r="C70" s="50" t="s">
        <v>23</v>
      </c>
      <c r="G70" s="23"/>
      <c r="H70" s="23"/>
      <c r="I70" s="23"/>
      <c r="L70" s="42">
        <v>117499</v>
      </c>
      <c r="M70" s="47"/>
      <c r="N70" s="47"/>
      <c r="O70" s="47"/>
      <c r="P70" s="47"/>
      <c r="Q70" s="47"/>
      <c r="R70" s="47"/>
      <c r="Y70" s="57"/>
      <c r="Z70" s="57"/>
      <c r="AA70" s="57"/>
      <c r="AB70" s="57"/>
      <c r="AC70" s="57"/>
      <c r="AD70" s="58"/>
    </row>
    <row r="71" spans="1:30" x14ac:dyDescent="0.3">
      <c r="A71" s="79" t="s">
        <v>120</v>
      </c>
      <c r="B71" s="79" t="s">
        <v>123</v>
      </c>
      <c r="C71" s="83" t="s">
        <v>134</v>
      </c>
      <c r="D71" s="39">
        <f t="shared" ref="D71:R71" si="27">ROUND(2.15*D25,0)</f>
        <v>32379</v>
      </c>
      <c r="E71" s="39">
        <f t="shared" si="27"/>
        <v>43946</v>
      </c>
      <c r="F71" s="39">
        <f t="shared" si="27"/>
        <v>55513</v>
      </c>
      <c r="G71" s="39">
        <f t="shared" si="27"/>
        <v>67080</v>
      </c>
      <c r="H71" s="39">
        <f t="shared" si="27"/>
        <v>78647</v>
      </c>
      <c r="I71" s="39">
        <f t="shared" si="27"/>
        <v>90214</v>
      </c>
      <c r="J71" s="23">
        <f t="shared" si="27"/>
        <v>101781</v>
      </c>
      <c r="K71" s="23">
        <f t="shared" si="27"/>
        <v>113348</v>
      </c>
      <c r="L71" s="47">
        <f t="shared" si="27"/>
        <v>124915</v>
      </c>
      <c r="M71" s="47">
        <f t="shared" si="27"/>
        <v>136482</v>
      </c>
      <c r="N71" s="47">
        <f t="shared" si="27"/>
        <v>148049</v>
      </c>
      <c r="O71" s="47">
        <f t="shared" si="27"/>
        <v>159616</v>
      </c>
      <c r="P71" s="47">
        <f t="shared" si="27"/>
        <v>171183</v>
      </c>
      <c r="Q71" s="47">
        <f t="shared" si="27"/>
        <v>182750</v>
      </c>
      <c r="R71" s="47">
        <f t="shared" si="27"/>
        <v>194317</v>
      </c>
      <c r="Y71" s="57"/>
      <c r="Z71" s="57"/>
      <c r="AA71" s="57"/>
      <c r="AB71" s="57"/>
      <c r="AC71" s="57"/>
      <c r="AD71" s="58"/>
    </row>
    <row r="72" spans="1:30" x14ac:dyDescent="0.3">
      <c r="A72" s="34">
        <v>13.9</v>
      </c>
      <c r="B72" s="32">
        <f>A72/2</f>
        <v>6.95</v>
      </c>
      <c r="D72" s="15" t="s">
        <v>7</v>
      </c>
      <c r="E72" s="15" t="s">
        <v>7</v>
      </c>
      <c r="F72" s="15" t="s">
        <v>7</v>
      </c>
      <c r="G72" s="15" t="s">
        <v>7</v>
      </c>
      <c r="H72" s="15" t="s">
        <v>7</v>
      </c>
      <c r="I72" s="15" t="s">
        <v>7</v>
      </c>
      <c r="J72" s="64" t="s">
        <v>7</v>
      </c>
      <c r="K72" s="64" t="s">
        <v>7</v>
      </c>
      <c r="L72" s="15" t="s">
        <v>7</v>
      </c>
      <c r="M72" s="15" t="s">
        <v>7</v>
      </c>
      <c r="N72" s="15" t="s">
        <v>7</v>
      </c>
      <c r="O72" s="15" t="s">
        <v>7</v>
      </c>
      <c r="P72" s="15" t="s">
        <v>7</v>
      </c>
      <c r="Q72" s="15" t="s">
        <v>7</v>
      </c>
      <c r="R72" s="15" t="s">
        <v>7</v>
      </c>
    </row>
    <row r="73" spans="1:30" ht="16.2" thickBot="1" x14ac:dyDescent="0.35">
      <c r="A73" s="77" t="s">
        <v>124</v>
      </c>
      <c r="B73" s="77" t="s">
        <v>125</v>
      </c>
      <c r="C73" s="24"/>
      <c r="D73" s="23">
        <f t="shared" ref="D73:I73" si="28">1+D71</f>
        <v>32380</v>
      </c>
      <c r="E73" s="23">
        <f t="shared" si="28"/>
        <v>43947</v>
      </c>
      <c r="F73" s="23">
        <f t="shared" si="28"/>
        <v>55514</v>
      </c>
      <c r="G73" s="23">
        <f t="shared" si="28"/>
        <v>67081</v>
      </c>
      <c r="H73" s="23">
        <f t="shared" si="28"/>
        <v>78648</v>
      </c>
      <c r="I73" s="23">
        <f t="shared" si="28"/>
        <v>90215</v>
      </c>
      <c r="J73" s="23">
        <f t="shared" ref="J73:R73" si="29">1+J71</f>
        <v>101782</v>
      </c>
      <c r="K73" s="23">
        <f t="shared" si="29"/>
        <v>113349</v>
      </c>
      <c r="L73" s="47">
        <f t="shared" si="29"/>
        <v>124916</v>
      </c>
      <c r="M73" s="47">
        <f t="shared" si="29"/>
        <v>136483</v>
      </c>
      <c r="N73" s="47">
        <f t="shared" si="29"/>
        <v>148050</v>
      </c>
      <c r="O73" s="47">
        <f t="shared" si="29"/>
        <v>159617</v>
      </c>
      <c r="P73" s="47">
        <f t="shared" si="29"/>
        <v>171184</v>
      </c>
      <c r="Q73" s="47">
        <f t="shared" si="29"/>
        <v>182751</v>
      </c>
      <c r="R73" s="47">
        <f t="shared" si="29"/>
        <v>194318</v>
      </c>
    </row>
    <row r="74" spans="1:30" ht="16.2" thickBot="1" x14ac:dyDescent="0.35">
      <c r="A74" s="78" t="s">
        <v>126</v>
      </c>
      <c r="B74" s="78" t="s">
        <v>127</v>
      </c>
      <c r="C74" s="50" t="s">
        <v>34</v>
      </c>
      <c r="D74" s="23"/>
      <c r="E74" s="68">
        <v>46666</v>
      </c>
      <c r="F74" s="68">
        <v>57646</v>
      </c>
      <c r="G74" s="68">
        <v>68627</v>
      </c>
      <c r="H74" s="68">
        <v>79607</v>
      </c>
      <c r="I74" s="68">
        <v>90587</v>
      </c>
      <c r="K74" s="42">
        <v>114999</v>
      </c>
      <c r="L74" s="47"/>
      <c r="M74" s="47"/>
      <c r="N74" s="47"/>
      <c r="O74" s="47"/>
      <c r="P74" s="47"/>
      <c r="Q74" s="47"/>
      <c r="R74" s="47"/>
    </row>
    <row r="75" spans="1:30" x14ac:dyDescent="0.3">
      <c r="A75" s="79" t="s">
        <v>125</v>
      </c>
      <c r="B75" s="79" t="s">
        <v>128</v>
      </c>
      <c r="C75" s="83" t="s">
        <v>134</v>
      </c>
      <c r="D75" s="39">
        <f t="shared" ref="D75:R75" si="30">ROUND(2.3*D25,0)</f>
        <v>34638</v>
      </c>
      <c r="E75" s="39">
        <f t="shared" si="30"/>
        <v>47012</v>
      </c>
      <c r="F75" s="39">
        <f t="shared" si="30"/>
        <v>59386</v>
      </c>
      <c r="G75" s="39">
        <f t="shared" si="30"/>
        <v>71760</v>
      </c>
      <c r="H75" s="60">
        <f t="shared" si="30"/>
        <v>84134</v>
      </c>
      <c r="I75" s="60">
        <f t="shared" si="30"/>
        <v>96508</v>
      </c>
      <c r="J75" s="23">
        <f t="shared" si="30"/>
        <v>108882</v>
      </c>
      <c r="K75" s="47">
        <f t="shared" si="30"/>
        <v>121256</v>
      </c>
      <c r="L75" s="47">
        <f t="shared" si="30"/>
        <v>133630</v>
      </c>
      <c r="M75" s="47">
        <f t="shared" si="30"/>
        <v>146004</v>
      </c>
      <c r="N75" s="47">
        <f t="shared" si="30"/>
        <v>158378</v>
      </c>
      <c r="O75" s="47">
        <f t="shared" si="30"/>
        <v>170752</v>
      </c>
      <c r="P75" s="47">
        <f t="shared" si="30"/>
        <v>183126</v>
      </c>
      <c r="Q75" s="47">
        <f t="shared" si="30"/>
        <v>195500</v>
      </c>
      <c r="R75" s="47">
        <f t="shared" si="30"/>
        <v>207874</v>
      </c>
    </row>
    <row r="76" spans="1:30" x14ac:dyDescent="0.3">
      <c r="A76" s="34">
        <v>14.7</v>
      </c>
      <c r="B76" s="32">
        <f>A76/2</f>
        <v>7.35</v>
      </c>
      <c r="C76" s="38"/>
      <c r="D76" s="15" t="s">
        <v>7</v>
      </c>
      <c r="E76" s="15" t="s">
        <v>7</v>
      </c>
      <c r="F76" s="15" t="s">
        <v>7</v>
      </c>
      <c r="G76" s="15" t="s">
        <v>7</v>
      </c>
      <c r="H76" s="65" t="s">
        <v>7</v>
      </c>
      <c r="I76" s="65" t="s">
        <v>7</v>
      </c>
      <c r="J76" s="15" t="s">
        <v>7</v>
      </c>
      <c r="K76" s="15" t="s">
        <v>7</v>
      </c>
      <c r="L76" s="15" t="s">
        <v>7</v>
      </c>
      <c r="M76" s="15" t="s">
        <v>7</v>
      </c>
      <c r="N76" s="15" t="s">
        <v>7</v>
      </c>
      <c r="O76" s="15" t="s">
        <v>7</v>
      </c>
      <c r="P76" s="15" t="s">
        <v>7</v>
      </c>
      <c r="Q76" s="15" t="s">
        <v>7</v>
      </c>
      <c r="R76" s="15" t="s">
        <v>7</v>
      </c>
    </row>
    <row r="77" spans="1:30" ht="16.2" thickBot="1" x14ac:dyDescent="0.35">
      <c r="A77" s="77" t="s">
        <v>129</v>
      </c>
      <c r="B77" s="77" t="s">
        <v>130</v>
      </c>
      <c r="C77" s="38"/>
      <c r="D77" s="23">
        <f t="shared" ref="D77:R77" si="31">1+D75</f>
        <v>34639</v>
      </c>
      <c r="E77" s="23">
        <f t="shared" si="31"/>
        <v>47013</v>
      </c>
      <c r="F77" s="23">
        <f t="shared" si="31"/>
        <v>59387</v>
      </c>
      <c r="G77" s="23">
        <f t="shared" si="31"/>
        <v>71761</v>
      </c>
      <c r="H77" s="60">
        <f t="shared" si="31"/>
        <v>84135</v>
      </c>
      <c r="I77" s="60">
        <f t="shared" si="31"/>
        <v>96509</v>
      </c>
      <c r="J77" s="60">
        <f t="shared" si="31"/>
        <v>108883</v>
      </c>
      <c r="K77" s="47">
        <f t="shared" si="31"/>
        <v>121257</v>
      </c>
      <c r="L77" s="47">
        <f t="shared" si="31"/>
        <v>133631</v>
      </c>
      <c r="M77" s="47">
        <f t="shared" si="31"/>
        <v>146005</v>
      </c>
      <c r="N77" s="47">
        <f t="shared" si="31"/>
        <v>158379</v>
      </c>
      <c r="O77" s="47">
        <f t="shared" si="31"/>
        <v>170753</v>
      </c>
      <c r="P77" s="47">
        <f t="shared" si="31"/>
        <v>183127</v>
      </c>
      <c r="Q77" s="47">
        <f t="shared" si="31"/>
        <v>195501</v>
      </c>
      <c r="R77" s="47">
        <f t="shared" si="31"/>
        <v>207875</v>
      </c>
    </row>
    <row r="78" spans="1:30" ht="16.2" thickBot="1" x14ac:dyDescent="0.35">
      <c r="A78" s="78" t="s">
        <v>131</v>
      </c>
      <c r="B78" s="78" t="s">
        <v>132</v>
      </c>
      <c r="C78" s="67" t="s">
        <v>33</v>
      </c>
      <c r="D78" s="68">
        <v>35686</v>
      </c>
      <c r="E78" s="23"/>
      <c r="F78" s="23"/>
      <c r="G78" s="23"/>
      <c r="H78" s="60"/>
      <c r="I78" s="60"/>
      <c r="J78" s="60"/>
      <c r="K78" s="47"/>
      <c r="L78" s="47"/>
      <c r="M78" s="47"/>
      <c r="N78" s="47"/>
      <c r="O78" s="47"/>
      <c r="P78" s="47"/>
      <c r="Q78" s="47"/>
      <c r="R78" s="47"/>
    </row>
    <row r="79" spans="1:30" ht="16.2" thickBot="1" x14ac:dyDescent="0.35">
      <c r="A79" s="79" t="s">
        <v>130</v>
      </c>
      <c r="B79" s="79" t="s">
        <v>133</v>
      </c>
      <c r="C79" s="50" t="s">
        <v>23</v>
      </c>
      <c r="D79" s="42">
        <v>43333</v>
      </c>
      <c r="E79" s="42">
        <v>56666</v>
      </c>
      <c r="F79" s="42">
        <v>69999</v>
      </c>
      <c r="G79" s="42">
        <v>83332</v>
      </c>
      <c r="H79" s="42">
        <v>96665</v>
      </c>
      <c r="I79" s="42">
        <v>109999</v>
      </c>
      <c r="J79" s="42">
        <v>112499</v>
      </c>
      <c r="K79" s="46"/>
      <c r="L79" s="46"/>
      <c r="M79" s="46"/>
      <c r="N79" s="46"/>
      <c r="O79" s="46"/>
      <c r="P79" s="46"/>
      <c r="Q79" s="46"/>
      <c r="R79" s="46"/>
    </row>
    <row r="80" spans="1:30" x14ac:dyDescent="0.3">
      <c r="A80" s="15" t="s">
        <v>7</v>
      </c>
      <c r="B80" s="21" t="s">
        <v>7</v>
      </c>
      <c r="D80" s="15" t="s">
        <v>7</v>
      </c>
      <c r="E80" s="15" t="s">
        <v>7</v>
      </c>
      <c r="F80" s="15" t="s">
        <v>7</v>
      </c>
      <c r="G80" s="15" t="s">
        <v>7</v>
      </c>
      <c r="H80" s="15" t="s">
        <v>7</v>
      </c>
      <c r="I80" s="15" t="s">
        <v>7</v>
      </c>
      <c r="J80" s="15" t="s">
        <v>7</v>
      </c>
      <c r="K80" s="15" t="s">
        <v>7</v>
      </c>
      <c r="L80" s="15" t="s">
        <v>7</v>
      </c>
      <c r="M80" s="15" t="s">
        <v>7</v>
      </c>
      <c r="N80" s="15" t="s">
        <v>7</v>
      </c>
      <c r="O80" s="15" t="s">
        <v>7</v>
      </c>
      <c r="P80" s="15" t="s">
        <v>7</v>
      </c>
      <c r="Q80" s="15" t="s">
        <v>7</v>
      </c>
      <c r="R80" s="15" t="s">
        <v>7</v>
      </c>
    </row>
    <row r="81" spans="1:24" x14ac:dyDescent="0.3">
      <c r="A81" s="26" t="s">
        <v>16</v>
      </c>
      <c r="M81" s="72">
        <v>2024</v>
      </c>
      <c r="N81" s="71" t="s">
        <v>48</v>
      </c>
      <c r="O81" s="71"/>
      <c r="P81" s="71"/>
      <c r="Q81" s="71"/>
      <c r="R81" s="73"/>
    </row>
    <row r="82" spans="1:24" ht="16.5" customHeight="1" x14ac:dyDescent="0.5">
      <c r="A82" s="30"/>
      <c r="B82" s="30"/>
      <c r="C82" s="30"/>
      <c r="D82" s="30"/>
      <c r="E82" s="30"/>
      <c r="H82" s="28"/>
      <c r="M82" s="71" t="s">
        <v>47</v>
      </c>
      <c r="N82" s="71"/>
      <c r="O82" s="71"/>
      <c r="P82" s="71"/>
      <c r="Q82" s="71"/>
      <c r="R82" s="71"/>
    </row>
    <row r="83" spans="1:24" ht="16.2" thickBot="1" x14ac:dyDescent="0.35">
      <c r="A83" t="s">
        <v>20</v>
      </c>
      <c r="R83" s="29"/>
    </row>
    <row r="84" spans="1:24" ht="16.2" thickBot="1" x14ac:dyDescent="0.35">
      <c r="A84" s="43" t="s">
        <v>21</v>
      </c>
      <c r="B84" s="44" t="s">
        <v>44</v>
      </c>
      <c r="D84" s="3"/>
      <c r="E84" s="3"/>
      <c r="F84" s="3"/>
      <c r="G84" s="3"/>
      <c r="H84" s="3"/>
      <c r="I84" s="3"/>
      <c r="J84" s="3"/>
      <c r="K84" s="3"/>
      <c r="L84" s="3"/>
      <c r="M84" s="3"/>
      <c r="N84" s="3"/>
      <c r="O84" s="3"/>
      <c r="P84" s="3"/>
      <c r="Q84" s="3"/>
      <c r="R84" s="2"/>
      <c r="S84" s="2"/>
      <c r="T84" s="2"/>
      <c r="U84" s="2"/>
      <c r="V84" s="2"/>
      <c r="W84" s="2"/>
      <c r="X84" s="2"/>
    </row>
    <row r="85" spans="1:24" ht="16.2" thickBot="1" x14ac:dyDescent="0.35">
      <c r="A85" s="70" t="s">
        <v>21</v>
      </c>
      <c r="B85" s="44" t="s">
        <v>45</v>
      </c>
      <c r="D85" s="3"/>
      <c r="E85" s="45"/>
      <c r="F85" s="3"/>
      <c r="G85" s="3"/>
      <c r="H85" s="3"/>
      <c r="I85" s="3"/>
      <c r="J85" s="3"/>
      <c r="K85" s="3"/>
      <c r="L85" s="3"/>
      <c r="M85" s="3"/>
      <c r="N85" s="3"/>
      <c r="O85" s="3"/>
      <c r="P85" s="3"/>
      <c r="Q85" s="3"/>
      <c r="R85" s="2"/>
      <c r="S85" s="2"/>
      <c r="T85" s="2"/>
      <c r="U85" s="2"/>
      <c r="V85" s="2"/>
      <c r="W85" s="2"/>
      <c r="X85" s="2"/>
    </row>
    <row r="86" spans="1:24" ht="15.75" customHeight="1" x14ac:dyDescent="0.3">
      <c r="A86" s="85" t="s">
        <v>32</v>
      </c>
      <c r="B86" s="85"/>
      <c r="C86" s="85"/>
      <c r="D86" s="85"/>
      <c r="E86" s="85"/>
      <c r="F86" s="85"/>
      <c r="G86" s="85"/>
      <c r="H86" s="85"/>
      <c r="I86" s="85"/>
      <c r="J86" s="85"/>
      <c r="K86" s="85"/>
      <c r="L86" s="85"/>
      <c r="M86" s="85"/>
      <c r="N86" s="85"/>
      <c r="O86" s="85"/>
      <c r="P86" s="85"/>
      <c r="Q86" s="85"/>
      <c r="R86" s="85"/>
      <c r="S86" s="2"/>
      <c r="T86" s="2"/>
      <c r="U86" s="2"/>
      <c r="V86" s="2"/>
      <c r="W86" s="2"/>
      <c r="X86" s="2"/>
    </row>
    <row r="87" spans="1:24" x14ac:dyDescent="0.3">
      <c r="A87" s="85"/>
      <c r="B87" s="85"/>
      <c r="C87" s="85"/>
      <c r="D87" s="85"/>
      <c r="E87" s="85"/>
      <c r="F87" s="85"/>
      <c r="G87" s="85"/>
      <c r="H87" s="85"/>
      <c r="I87" s="85"/>
      <c r="J87" s="85"/>
      <c r="K87" s="85"/>
      <c r="L87" s="85"/>
      <c r="M87" s="85"/>
      <c r="N87" s="85"/>
      <c r="O87" s="85"/>
      <c r="P87" s="85"/>
      <c r="Q87" s="85"/>
      <c r="R87" s="85"/>
      <c r="S87" s="2"/>
      <c r="T87" s="2"/>
      <c r="U87" s="2"/>
      <c r="V87" s="2"/>
      <c r="W87" s="2"/>
      <c r="X87" s="2"/>
    </row>
    <row r="88" spans="1:24" ht="84" customHeight="1" x14ac:dyDescent="0.3">
      <c r="A88" s="85"/>
      <c r="B88" s="85"/>
      <c r="C88" s="85"/>
      <c r="D88" s="85"/>
      <c r="E88" s="85"/>
      <c r="F88" s="85"/>
      <c r="G88" s="85"/>
      <c r="H88" s="85"/>
      <c r="I88" s="85"/>
      <c r="J88" s="85"/>
      <c r="K88" s="85"/>
      <c r="L88" s="85"/>
      <c r="M88" s="85"/>
      <c r="N88" s="85"/>
      <c r="O88" s="85"/>
      <c r="P88" s="85"/>
      <c r="Q88" s="85"/>
      <c r="R88" s="85"/>
      <c r="S88" s="2"/>
      <c r="T88" s="2"/>
      <c r="U88" s="2"/>
      <c r="V88" s="2"/>
      <c r="W88" s="2"/>
      <c r="X88" s="2"/>
    </row>
    <row r="89" spans="1:24" x14ac:dyDescent="0.3">
      <c r="A89" s="2"/>
      <c r="D89" s="3"/>
      <c r="E89" s="3"/>
      <c r="F89" s="3"/>
      <c r="G89" s="3"/>
      <c r="H89" s="3"/>
      <c r="I89" s="3"/>
      <c r="J89" s="3"/>
      <c r="K89" s="3"/>
      <c r="L89" s="3"/>
      <c r="M89" s="3"/>
      <c r="N89" s="3"/>
      <c r="O89" s="3"/>
      <c r="P89" s="3"/>
      <c r="Q89" s="3"/>
      <c r="R89" s="2"/>
      <c r="S89" s="2"/>
      <c r="T89" s="2"/>
      <c r="U89" s="2"/>
      <c r="V89" s="2"/>
      <c r="W89" s="2"/>
      <c r="X89" s="2"/>
    </row>
    <row r="90" spans="1:24" x14ac:dyDescent="0.3">
      <c r="A90" s="1"/>
      <c r="D90" s="1"/>
      <c r="E90" s="1"/>
      <c r="F90" s="1"/>
      <c r="G90" s="1"/>
      <c r="H90" s="1"/>
      <c r="I90" s="1"/>
      <c r="J90" s="1"/>
      <c r="K90" s="1"/>
      <c r="L90" s="1"/>
      <c r="M90" s="1"/>
      <c r="N90" s="1"/>
      <c r="O90" s="1"/>
      <c r="P90" s="1"/>
      <c r="Q90" s="1"/>
      <c r="R90" s="2"/>
      <c r="S90" s="2"/>
      <c r="T90" s="2"/>
      <c r="U90" s="2"/>
      <c r="V90" s="2"/>
      <c r="W90" s="2"/>
      <c r="X90" s="2"/>
    </row>
    <row r="91" spans="1:24" x14ac:dyDescent="0.3">
      <c r="A91" s="1"/>
      <c r="D91" s="3"/>
      <c r="E91" s="3"/>
      <c r="F91" s="3"/>
      <c r="G91" s="3"/>
      <c r="H91" s="3"/>
      <c r="I91" s="3"/>
      <c r="J91" s="3"/>
      <c r="K91" s="3"/>
      <c r="L91" s="3"/>
      <c r="M91" s="3"/>
      <c r="N91" s="3"/>
      <c r="O91" s="3"/>
      <c r="P91" s="3"/>
      <c r="Q91" s="3"/>
      <c r="R91" s="2"/>
      <c r="S91" s="2"/>
      <c r="T91" s="2"/>
      <c r="U91" s="2"/>
      <c r="V91" s="2"/>
      <c r="W91" s="2"/>
      <c r="X91" s="2"/>
    </row>
    <row r="92" spans="1:24" x14ac:dyDescent="0.3">
      <c r="A92" s="2"/>
      <c r="D92" s="3"/>
      <c r="E92" s="3"/>
      <c r="F92" s="3"/>
      <c r="G92" s="3"/>
      <c r="H92" s="3"/>
      <c r="I92" s="3"/>
      <c r="J92" s="3"/>
      <c r="K92" s="3"/>
      <c r="L92" s="3"/>
      <c r="M92" s="3"/>
      <c r="N92" s="3"/>
      <c r="O92" s="3"/>
      <c r="P92" s="3"/>
      <c r="Q92" s="3"/>
      <c r="R92" s="2"/>
      <c r="S92" s="2"/>
      <c r="T92" s="2"/>
      <c r="U92" s="2"/>
      <c r="V92" s="2"/>
      <c r="W92" s="2"/>
      <c r="X92" s="2"/>
    </row>
    <row r="93" spans="1:24" x14ac:dyDescent="0.3">
      <c r="A93" s="1"/>
      <c r="D93" s="1"/>
      <c r="E93" s="1"/>
      <c r="F93" s="1"/>
      <c r="G93" s="1"/>
      <c r="H93" s="1"/>
      <c r="I93" s="1"/>
      <c r="J93" s="1"/>
      <c r="K93" s="1"/>
      <c r="L93" s="1"/>
      <c r="M93" s="1"/>
      <c r="N93" s="1"/>
      <c r="O93" s="1"/>
      <c r="P93" s="1"/>
      <c r="Q93" s="1"/>
      <c r="R93" s="2"/>
      <c r="S93" s="2"/>
      <c r="T93" s="2"/>
      <c r="U93" s="2"/>
      <c r="V93" s="2"/>
      <c r="W93" s="2"/>
      <c r="X93" s="2"/>
    </row>
    <row r="94" spans="1:24" x14ac:dyDescent="0.3">
      <c r="A94" s="1"/>
      <c r="D94" s="3"/>
      <c r="E94" s="3"/>
      <c r="F94" s="3"/>
      <c r="G94" s="3"/>
      <c r="H94" s="3"/>
      <c r="I94" s="3"/>
      <c r="J94" s="3"/>
      <c r="K94" s="3"/>
      <c r="L94" s="3"/>
      <c r="M94" s="3"/>
      <c r="N94" s="3"/>
      <c r="O94" s="3"/>
      <c r="P94" s="3"/>
      <c r="Q94" s="3"/>
      <c r="R94" s="2"/>
      <c r="S94" s="2"/>
      <c r="T94" s="2"/>
      <c r="U94" s="2"/>
      <c r="V94" s="2"/>
      <c r="W94" s="2"/>
      <c r="X94" s="2"/>
    </row>
    <row r="95" spans="1:24" x14ac:dyDescent="0.3">
      <c r="A95" s="2"/>
      <c r="D95" s="3"/>
      <c r="E95" s="3"/>
      <c r="F95" s="3"/>
      <c r="G95" s="3"/>
      <c r="H95" s="3"/>
      <c r="I95" s="3"/>
      <c r="J95" s="3"/>
      <c r="K95" s="3"/>
      <c r="L95" s="3"/>
      <c r="M95" s="3"/>
      <c r="N95" s="3"/>
      <c r="O95" s="3"/>
      <c r="P95" s="3"/>
      <c r="Q95" s="3"/>
      <c r="R95" s="2"/>
      <c r="S95" s="2"/>
      <c r="T95" s="2"/>
      <c r="U95" s="2"/>
      <c r="V95" s="2"/>
      <c r="W95" s="2"/>
      <c r="X95" s="2"/>
    </row>
    <row r="96" spans="1:24" x14ac:dyDescent="0.3">
      <c r="A96" s="1"/>
      <c r="D96" s="1"/>
      <c r="E96" s="1"/>
      <c r="F96" s="1"/>
      <c r="G96" s="1"/>
      <c r="H96" s="1"/>
      <c r="I96" s="1"/>
      <c r="J96" s="1"/>
      <c r="K96" s="1"/>
      <c r="L96" s="1"/>
      <c r="M96" s="1"/>
      <c r="N96" s="1"/>
      <c r="O96" s="1"/>
      <c r="P96" s="1"/>
      <c r="Q96" s="1"/>
      <c r="R96" s="2"/>
      <c r="S96" s="2"/>
      <c r="T96" s="2"/>
      <c r="U96" s="2"/>
      <c r="V96" s="2"/>
      <c r="W96" s="2"/>
      <c r="X96" s="2"/>
    </row>
    <row r="97" spans="1:24" x14ac:dyDescent="0.3">
      <c r="A97" s="1"/>
      <c r="D97" s="3"/>
      <c r="E97" s="3"/>
      <c r="F97" s="3"/>
      <c r="G97" s="3"/>
      <c r="H97" s="3"/>
      <c r="I97" s="3"/>
      <c r="J97" s="3"/>
      <c r="K97" s="3"/>
      <c r="L97" s="3"/>
      <c r="M97" s="3"/>
      <c r="N97" s="3"/>
      <c r="O97" s="3"/>
      <c r="P97" s="3"/>
      <c r="Q97" s="3"/>
      <c r="R97" s="2"/>
      <c r="S97" s="2"/>
      <c r="T97" s="2"/>
      <c r="U97" s="2"/>
      <c r="V97" s="2"/>
      <c r="W97" s="2"/>
      <c r="X97" s="2"/>
    </row>
    <row r="98" spans="1:24" x14ac:dyDescent="0.3">
      <c r="A98" s="2"/>
      <c r="D98" s="3"/>
      <c r="E98" s="3"/>
      <c r="F98" s="3"/>
      <c r="G98" s="3"/>
      <c r="H98" s="3"/>
      <c r="I98" s="3"/>
      <c r="J98" s="3"/>
      <c r="K98" s="3"/>
      <c r="L98" s="3"/>
      <c r="M98" s="3"/>
      <c r="N98" s="3"/>
      <c r="O98" s="3"/>
      <c r="P98" s="3"/>
      <c r="Q98" s="3"/>
      <c r="R98" s="2"/>
      <c r="S98" s="2"/>
      <c r="T98" s="2"/>
      <c r="U98" s="2"/>
      <c r="V98" s="2"/>
      <c r="W98" s="2"/>
      <c r="X98" s="2"/>
    </row>
    <row r="99" spans="1:24" x14ac:dyDescent="0.3">
      <c r="A99" s="1"/>
      <c r="D99" s="1"/>
      <c r="E99" s="1"/>
      <c r="F99" s="1"/>
      <c r="G99" s="1"/>
      <c r="H99" s="1"/>
      <c r="I99" s="1"/>
      <c r="J99" s="1"/>
      <c r="K99" s="1"/>
      <c r="L99" s="1"/>
      <c r="M99" s="1"/>
      <c r="N99" s="1"/>
      <c r="O99" s="1"/>
      <c r="P99" s="1"/>
      <c r="Q99" s="1"/>
      <c r="R99" s="2"/>
      <c r="S99" s="2"/>
      <c r="T99" s="2"/>
      <c r="U99" s="2"/>
      <c r="V99" s="2"/>
      <c r="W99" s="2"/>
      <c r="X99" s="2"/>
    </row>
    <row r="100" spans="1:24" x14ac:dyDescent="0.3">
      <c r="A100" s="1"/>
      <c r="D100" s="3"/>
      <c r="E100" s="3"/>
      <c r="F100" s="3"/>
      <c r="G100" s="3"/>
      <c r="H100" s="3"/>
      <c r="I100" s="3"/>
      <c r="J100" s="3"/>
      <c r="K100" s="3"/>
      <c r="L100" s="3"/>
      <c r="M100" s="3"/>
      <c r="N100" s="3"/>
      <c r="O100" s="3"/>
      <c r="P100" s="3"/>
      <c r="Q100" s="3"/>
      <c r="R100" s="2"/>
      <c r="S100" s="2"/>
      <c r="T100" s="2"/>
      <c r="U100" s="2"/>
      <c r="V100" s="2"/>
      <c r="W100" s="2"/>
      <c r="X100" s="2"/>
    </row>
    <row r="101" spans="1:24" x14ac:dyDescent="0.3">
      <c r="A101" s="2"/>
      <c r="D101" s="3"/>
      <c r="E101" s="3"/>
      <c r="F101" s="3"/>
      <c r="G101" s="3"/>
      <c r="H101" s="3"/>
      <c r="I101" s="3"/>
      <c r="J101" s="3"/>
      <c r="K101" s="3"/>
      <c r="L101" s="3"/>
      <c r="M101" s="3"/>
      <c r="N101" s="3"/>
      <c r="O101" s="3"/>
      <c r="P101" s="3"/>
      <c r="Q101" s="3"/>
      <c r="R101" s="2"/>
      <c r="S101" s="2"/>
      <c r="T101" s="2"/>
      <c r="U101" s="2"/>
      <c r="V101" s="2"/>
      <c r="W101" s="2"/>
      <c r="X101" s="2"/>
    </row>
    <row r="102" spans="1:24" x14ac:dyDescent="0.3">
      <c r="A102" s="1"/>
      <c r="D102" s="1"/>
      <c r="E102" s="1"/>
      <c r="F102" s="1"/>
      <c r="G102" s="1"/>
      <c r="H102" s="1"/>
      <c r="I102" s="1"/>
      <c r="J102" s="1"/>
      <c r="K102" s="1"/>
      <c r="L102" s="1"/>
      <c r="M102" s="1"/>
      <c r="N102" s="1"/>
      <c r="O102" s="1"/>
      <c r="P102" s="1"/>
      <c r="Q102" s="1"/>
      <c r="R102" s="2"/>
      <c r="S102" s="2"/>
      <c r="T102" s="2"/>
      <c r="U102" s="2"/>
      <c r="V102" s="2"/>
      <c r="W102" s="2"/>
      <c r="X102" s="2"/>
    </row>
    <row r="103" spans="1:24" x14ac:dyDescent="0.3">
      <c r="A103" s="1"/>
      <c r="D103" s="3"/>
      <c r="E103" s="3"/>
      <c r="F103" s="3"/>
      <c r="G103" s="3"/>
      <c r="H103" s="3"/>
      <c r="I103" s="3"/>
      <c r="J103" s="3"/>
      <c r="K103" s="3"/>
      <c r="L103" s="3"/>
      <c r="M103" s="3"/>
      <c r="N103" s="3"/>
      <c r="O103" s="3"/>
      <c r="P103" s="3"/>
      <c r="Q103" s="3"/>
      <c r="S103" s="2"/>
      <c r="T103" s="2"/>
      <c r="U103" s="2"/>
      <c r="V103" s="2"/>
      <c r="W103" s="2"/>
      <c r="X103" s="2"/>
    </row>
    <row r="104" spans="1:24" x14ac:dyDescent="0.3">
      <c r="A104" s="2"/>
      <c r="D104" s="3"/>
      <c r="E104" s="3"/>
      <c r="F104" s="3"/>
      <c r="G104" s="3"/>
      <c r="H104" s="3"/>
      <c r="I104" s="3"/>
      <c r="J104" s="3"/>
      <c r="K104" s="3"/>
      <c r="L104" s="3"/>
      <c r="M104" s="3"/>
      <c r="N104" s="3"/>
      <c r="O104" s="3"/>
      <c r="P104" s="3"/>
      <c r="Q104" s="3"/>
      <c r="R104" s="2"/>
      <c r="S104" s="2"/>
      <c r="T104" s="2"/>
      <c r="U104" s="2"/>
      <c r="V104" s="2"/>
      <c r="W104" s="2"/>
      <c r="X104" s="2"/>
    </row>
    <row r="105" spans="1:24" x14ac:dyDescent="0.3">
      <c r="A105" s="1"/>
      <c r="D105" s="1"/>
      <c r="E105" s="1"/>
      <c r="F105" s="1"/>
      <c r="G105" s="1"/>
      <c r="H105" s="1"/>
      <c r="I105" s="1"/>
      <c r="J105" s="1"/>
      <c r="K105" s="1"/>
      <c r="L105" s="1"/>
      <c r="M105" s="1"/>
      <c r="N105" s="1"/>
      <c r="O105" s="1"/>
      <c r="P105" s="1"/>
      <c r="Q105" s="1"/>
      <c r="R105" s="2"/>
      <c r="S105" s="2"/>
      <c r="T105" s="2"/>
      <c r="U105" s="2"/>
      <c r="V105" s="2"/>
      <c r="W105" s="2"/>
      <c r="X105" s="2"/>
    </row>
    <row r="106" spans="1:24" x14ac:dyDescent="0.3">
      <c r="A106" s="1"/>
      <c r="D106" s="3"/>
      <c r="E106" s="3"/>
      <c r="F106" s="3"/>
      <c r="G106" s="3"/>
      <c r="H106" s="3"/>
      <c r="I106" s="3"/>
      <c r="J106" s="3"/>
      <c r="K106" s="3"/>
      <c r="L106" s="3"/>
      <c r="M106" s="3"/>
      <c r="N106" s="3"/>
      <c r="O106" s="3"/>
      <c r="P106" s="3"/>
      <c r="Q106" s="3"/>
      <c r="R106" s="2"/>
      <c r="S106" s="2"/>
      <c r="T106" s="2"/>
      <c r="U106" s="2"/>
      <c r="V106" s="2"/>
      <c r="W106" s="2"/>
      <c r="X106" s="2"/>
    </row>
    <row r="107" spans="1:24" x14ac:dyDescent="0.3">
      <c r="A107" s="2"/>
      <c r="D107" s="3"/>
      <c r="E107" s="3"/>
      <c r="F107" s="3"/>
      <c r="G107" s="3"/>
      <c r="H107" s="3"/>
      <c r="I107" s="3"/>
      <c r="J107" s="3"/>
      <c r="K107" s="3"/>
      <c r="L107" s="3"/>
      <c r="M107" s="3"/>
      <c r="N107" s="3"/>
      <c r="O107" s="3"/>
      <c r="P107" s="3"/>
      <c r="Q107" s="3"/>
      <c r="R107" s="2"/>
      <c r="S107" s="2"/>
      <c r="T107" s="2"/>
      <c r="U107" s="2"/>
      <c r="V107" s="2"/>
      <c r="W107" s="2"/>
      <c r="X107" s="2"/>
    </row>
    <row r="108" spans="1:24" x14ac:dyDescent="0.3">
      <c r="A108" s="1"/>
      <c r="D108" s="1"/>
      <c r="E108" s="1"/>
      <c r="F108" s="1"/>
      <c r="G108" s="1"/>
      <c r="H108" s="1"/>
      <c r="I108" s="1"/>
      <c r="J108" s="1"/>
      <c r="K108" s="1"/>
      <c r="L108" s="1"/>
      <c r="M108" s="1"/>
      <c r="N108" s="1"/>
      <c r="O108" s="1"/>
      <c r="P108" s="1"/>
      <c r="Q108" s="1"/>
      <c r="R108" s="2"/>
      <c r="S108" s="2"/>
      <c r="T108" s="2"/>
      <c r="U108" s="2"/>
      <c r="V108" s="2"/>
      <c r="W108" s="2"/>
      <c r="X108" s="2"/>
    </row>
    <row r="109" spans="1:24" x14ac:dyDescent="0.3">
      <c r="A109" s="1"/>
      <c r="D109" s="3"/>
      <c r="E109" s="3"/>
      <c r="F109" s="3"/>
      <c r="G109" s="3"/>
      <c r="H109" s="3"/>
      <c r="I109" s="3"/>
      <c r="J109" s="3"/>
      <c r="K109" s="3"/>
      <c r="L109" s="3"/>
      <c r="M109" s="3"/>
      <c r="N109" s="3"/>
      <c r="O109" s="3"/>
      <c r="P109" s="3"/>
      <c r="Q109" s="3"/>
      <c r="R109" s="2"/>
      <c r="S109" s="2"/>
      <c r="T109" s="2"/>
      <c r="U109" s="2"/>
      <c r="V109" s="2"/>
      <c r="W109" s="2"/>
      <c r="X109" s="2"/>
    </row>
    <row r="110" spans="1:24" x14ac:dyDescent="0.3">
      <c r="A110" s="2"/>
      <c r="D110" s="3"/>
      <c r="E110" s="3"/>
      <c r="F110" s="3"/>
      <c r="G110" s="3"/>
      <c r="H110" s="3"/>
      <c r="I110" s="3"/>
      <c r="J110" s="3"/>
      <c r="K110" s="3"/>
      <c r="L110" s="3"/>
      <c r="M110" s="3"/>
      <c r="N110" s="3"/>
      <c r="O110" s="3"/>
      <c r="P110" s="3"/>
      <c r="Q110" s="3"/>
      <c r="R110" s="2"/>
    </row>
    <row r="111" spans="1:24" x14ac:dyDescent="0.3">
      <c r="A111" s="1"/>
      <c r="D111" s="1"/>
      <c r="E111" s="1"/>
      <c r="F111" s="1"/>
      <c r="G111" s="1"/>
      <c r="H111" s="1"/>
      <c r="I111" s="1"/>
      <c r="J111" s="1"/>
      <c r="K111" s="1"/>
      <c r="L111" s="1"/>
      <c r="M111" s="1"/>
      <c r="N111" s="1"/>
      <c r="O111" s="1"/>
      <c r="P111" s="1"/>
      <c r="Q111" s="1"/>
      <c r="R111" s="2"/>
      <c r="S111" s="2"/>
      <c r="T111" s="2"/>
      <c r="U111" s="2"/>
      <c r="V111" s="2"/>
      <c r="W111" s="2"/>
      <c r="X111" s="2"/>
    </row>
    <row r="112" spans="1:24" x14ac:dyDescent="0.3">
      <c r="A112" s="1"/>
      <c r="D112" s="3"/>
      <c r="E112" s="3"/>
      <c r="F112" s="3"/>
      <c r="G112" s="3"/>
      <c r="H112" s="3"/>
      <c r="I112" s="3"/>
      <c r="J112" s="3"/>
      <c r="K112" s="3"/>
      <c r="L112" s="3"/>
      <c r="M112" s="3"/>
      <c r="N112" s="3"/>
      <c r="O112" s="3"/>
      <c r="P112" s="3"/>
      <c r="Q112" s="3"/>
      <c r="R112" s="2"/>
      <c r="S112" s="2"/>
      <c r="T112" s="2"/>
      <c r="U112" s="2"/>
      <c r="V112" s="2"/>
      <c r="W112" s="2"/>
      <c r="X112" s="2"/>
    </row>
    <row r="113" spans="1:24" x14ac:dyDescent="0.3">
      <c r="A113" s="2"/>
      <c r="D113" s="3"/>
      <c r="E113" s="3"/>
      <c r="F113" s="3"/>
      <c r="G113" s="3"/>
      <c r="H113" s="3"/>
      <c r="I113" s="3"/>
      <c r="J113" s="3"/>
      <c r="K113" s="3"/>
      <c r="L113" s="3"/>
      <c r="M113" s="3"/>
      <c r="N113" s="3"/>
      <c r="O113" s="3"/>
      <c r="P113" s="3"/>
      <c r="Q113" s="3"/>
      <c r="R113" s="2"/>
      <c r="S113" s="2"/>
      <c r="T113" s="2"/>
      <c r="U113" s="2"/>
      <c r="V113" s="2"/>
      <c r="W113" s="2"/>
      <c r="X113" s="2"/>
    </row>
    <row r="114" spans="1:24" x14ac:dyDescent="0.3">
      <c r="A114" s="1"/>
      <c r="D114" s="1"/>
      <c r="E114" s="1"/>
      <c r="F114" s="1"/>
      <c r="G114" s="1"/>
      <c r="H114" s="1"/>
      <c r="I114" s="1"/>
      <c r="J114" s="1"/>
      <c r="K114" s="1"/>
      <c r="L114" s="1"/>
      <c r="M114" s="1"/>
      <c r="N114" s="1"/>
      <c r="O114" s="1"/>
      <c r="P114" s="1"/>
      <c r="Q114" s="1"/>
      <c r="R114" s="2"/>
      <c r="S114" s="2"/>
      <c r="T114" s="2"/>
      <c r="U114" s="2"/>
      <c r="V114" s="2"/>
      <c r="W114" s="2"/>
      <c r="X114" s="2"/>
    </row>
    <row r="115" spans="1:24" x14ac:dyDescent="0.3">
      <c r="A115" s="1"/>
      <c r="D115" s="3"/>
      <c r="E115" s="3"/>
      <c r="F115" s="3"/>
      <c r="G115" s="3"/>
      <c r="H115" s="3"/>
      <c r="I115" s="3"/>
      <c r="J115" s="3"/>
      <c r="K115" s="3"/>
      <c r="L115" s="3"/>
      <c r="M115" s="3"/>
      <c r="N115" s="3"/>
      <c r="O115" s="3"/>
      <c r="P115" s="3"/>
      <c r="Q115" s="3"/>
      <c r="R115" s="2"/>
      <c r="S115" s="2"/>
      <c r="T115" s="2"/>
      <c r="U115" s="2"/>
      <c r="V115" s="2"/>
      <c r="W115" s="2"/>
      <c r="X115" s="2"/>
    </row>
    <row r="116" spans="1:24" x14ac:dyDescent="0.3">
      <c r="A116" s="2"/>
      <c r="D116" s="3"/>
      <c r="E116" s="3"/>
      <c r="F116" s="3"/>
      <c r="G116" s="3"/>
      <c r="H116" s="3"/>
      <c r="I116" s="3"/>
      <c r="J116" s="3"/>
      <c r="K116" s="3"/>
      <c r="L116" s="3"/>
      <c r="M116" s="3"/>
      <c r="N116" s="3"/>
      <c r="O116" s="3"/>
      <c r="P116" s="3"/>
      <c r="Q116" s="3"/>
      <c r="R116" s="2"/>
      <c r="S116" s="2"/>
      <c r="T116" s="2"/>
      <c r="U116" s="2"/>
      <c r="V116" s="2"/>
      <c r="W116" s="2"/>
      <c r="X116" s="2"/>
    </row>
    <row r="117" spans="1:24" x14ac:dyDescent="0.3">
      <c r="A117" s="1"/>
      <c r="D117" s="1"/>
      <c r="E117" s="1"/>
      <c r="F117" s="1"/>
      <c r="G117" s="1"/>
      <c r="H117" s="1"/>
      <c r="I117" s="1"/>
      <c r="J117" s="1"/>
      <c r="K117" s="1"/>
      <c r="L117" s="1"/>
      <c r="M117" s="1"/>
      <c r="N117" s="1"/>
      <c r="O117" s="1"/>
      <c r="P117" s="1"/>
      <c r="Q117" s="1"/>
      <c r="R117" s="2"/>
      <c r="S117" s="2"/>
      <c r="T117" s="2"/>
      <c r="U117" s="2"/>
      <c r="V117" s="2"/>
      <c r="W117" s="2"/>
      <c r="X117" s="2"/>
    </row>
    <row r="118" spans="1:24" x14ac:dyDescent="0.3">
      <c r="A118" s="1"/>
      <c r="D118" s="3"/>
      <c r="E118" s="3"/>
      <c r="F118" s="3"/>
      <c r="G118" s="3"/>
      <c r="H118" s="3"/>
      <c r="I118" s="3"/>
      <c r="J118" s="3"/>
      <c r="K118" s="3"/>
      <c r="L118" s="3"/>
      <c r="M118" s="3"/>
      <c r="N118" s="3"/>
      <c r="O118" s="3"/>
      <c r="P118" s="3"/>
      <c r="Q118" s="3"/>
      <c r="R118" s="2"/>
      <c r="S118" s="2"/>
      <c r="T118" s="2"/>
      <c r="U118" s="2"/>
      <c r="V118" s="2"/>
      <c r="W118" s="2"/>
      <c r="X118" s="2"/>
    </row>
    <row r="119" spans="1:24" x14ac:dyDescent="0.3">
      <c r="A119" s="2"/>
      <c r="D119" s="3"/>
      <c r="E119" s="3"/>
      <c r="F119" s="3"/>
      <c r="G119" s="3"/>
      <c r="H119" s="3"/>
      <c r="I119" s="3"/>
      <c r="J119" s="3"/>
      <c r="K119" s="3"/>
      <c r="L119" s="3"/>
      <c r="M119" s="3"/>
      <c r="N119" s="3"/>
      <c r="O119" s="3"/>
      <c r="P119" s="3"/>
      <c r="Q119" s="3"/>
      <c r="R119" s="2"/>
      <c r="S119" s="2"/>
      <c r="T119" s="2"/>
      <c r="U119" s="2"/>
      <c r="V119" s="2"/>
      <c r="W119" s="2"/>
      <c r="X119" s="2"/>
    </row>
    <row r="120" spans="1:24" x14ac:dyDescent="0.3">
      <c r="A120" s="1"/>
      <c r="D120" s="1"/>
      <c r="E120" s="1"/>
      <c r="F120" s="1"/>
      <c r="G120" s="1"/>
      <c r="H120" s="1"/>
      <c r="I120" s="1"/>
      <c r="J120" s="1"/>
      <c r="K120" s="1"/>
      <c r="L120" s="1"/>
      <c r="M120" s="1"/>
      <c r="N120" s="1"/>
      <c r="O120" s="1"/>
      <c r="P120" s="1"/>
      <c r="Q120" s="1"/>
      <c r="R120" s="2"/>
      <c r="S120" s="2"/>
      <c r="T120" s="2"/>
      <c r="U120" s="2"/>
      <c r="V120" s="2"/>
      <c r="W120" s="2"/>
      <c r="X120" s="2"/>
    </row>
    <row r="121" spans="1:24" x14ac:dyDescent="0.3">
      <c r="A121" s="1"/>
      <c r="D121" s="3"/>
      <c r="E121" s="3"/>
      <c r="F121" s="3"/>
      <c r="G121" s="3"/>
      <c r="H121" s="3"/>
      <c r="I121" s="3"/>
      <c r="J121" s="3"/>
      <c r="K121" s="3"/>
      <c r="L121" s="3"/>
      <c r="M121" s="3"/>
      <c r="N121" s="3"/>
      <c r="O121" s="3"/>
      <c r="P121" s="3"/>
      <c r="Q121" s="3"/>
      <c r="R121" s="2"/>
      <c r="S121" s="2"/>
      <c r="T121" s="2"/>
      <c r="U121" s="2"/>
      <c r="V121" s="2"/>
      <c r="W121" s="2"/>
      <c r="X121" s="2"/>
    </row>
    <row r="122" spans="1:24" x14ac:dyDescent="0.3">
      <c r="A122" s="2"/>
      <c r="D122" s="3"/>
      <c r="E122" s="3"/>
      <c r="F122" s="3"/>
      <c r="G122" s="3"/>
      <c r="H122" s="3"/>
      <c r="I122" s="3"/>
      <c r="J122" s="3"/>
      <c r="K122" s="3"/>
      <c r="L122" s="3"/>
      <c r="M122" s="3"/>
      <c r="N122" s="3"/>
      <c r="O122" s="3"/>
      <c r="P122" s="3"/>
      <c r="Q122" s="3"/>
      <c r="R122" s="2"/>
      <c r="S122" s="2"/>
      <c r="T122" s="2"/>
      <c r="U122" s="2"/>
      <c r="V122" s="2"/>
      <c r="W122" s="2"/>
      <c r="X122" s="2"/>
    </row>
    <row r="123" spans="1:24" x14ac:dyDescent="0.3">
      <c r="A123" s="1"/>
      <c r="D123" s="1"/>
      <c r="E123" s="1"/>
      <c r="F123" s="1"/>
      <c r="G123" s="1"/>
      <c r="H123" s="1"/>
      <c r="I123" s="1"/>
      <c r="J123" s="1"/>
      <c r="K123" s="1"/>
      <c r="L123" s="1"/>
      <c r="M123" s="1"/>
      <c r="N123" s="1"/>
      <c r="O123" s="1"/>
      <c r="P123" s="1"/>
      <c r="Q123" s="1"/>
      <c r="R123" s="2"/>
      <c r="S123" s="2"/>
      <c r="T123" s="2"/>
      <c r="U123" s="2"/>
      <c r="V123" s="2"/>
      <c r="W123" s="2"/>
      <c r="X123" s="2"/>
    </row>
    <row r="124" spans="1:24" x14ac:dyDescent="0.3">
      <c r="A124" s="1"/>
      <c r="D124" s="3"/>
      <c r="E124" s="3"/>
      <c r="F124" s="3"/>
      <c r="G124" s="3"/>
      <c r="H124" s="3"/>
      <c r="I124" s="3"/>
      <c r="J124" s="3"/>
      <c r="K124" s="3"/>
      <c r="L124" s="3"/>
      <c r="M124" s="3"/>
      <c r="N124" s="3"/>
      <c r="O124" s="3"/>
      <c r="P124" s="3"/>
      <c r="Q124" s="3"/>
      <c r="R124" s="2"/>
      <c r="S124" s="2"/>
      <c r="T124" s="2"/>
      <c r="U124" s="2"/>
      <c r="V124" s="2"/>
      <c r="W124" s="2"/>
      <c r="X124" s="2"/>
    </row>
    <row r="125" spans="1:24" x14ac:dyDescent="0.3">
      <c r="A125" s="2"/>
      <c r="D125" s="3"/>
      <c r="E125" s="3"/>
      <c r="F125" s="3"/>
      <c r="G125" s="3"/>
      <c r="H125" s="3"/>
      <c r="I125" s="3"/>
      <c r="J125" s="3"/>
      <c r="K125" s="3"/>
      <c r="L125" s="3"/>
      <c r="M125" s="3"/>
      <c r="N125" s="3"/>
      <c r="O125" s="3"/>
      <c r="P125" s="3"/>
      <c r="Q125" s="3"/>
      <c r="R125" s="2"/>
      <c r="S125" s="2"/>
      <c r="T125" s="2"/>
      <c r="U125" s="2"/>
      <c r="V125" s="2"/>
      <c r="W125" s="2"/>
      <c r="X125" s="2"/>
    </row>
    <row r="126" spans="1:24" x14ac:dyDescent="0.3">
      <c r="A126" s="1"/>
      <c r="D126" s="1"/>
      <c r="E126" s="1"/>
      <c r="F126" s="1"/>
      <c r="G126" s="1"/>
      <c r="H126" s="1"/>
      <c r="I126" s="1"/>
      <c r="J126" s="1"/>
      <c r="K126" s="1"/>
      <c r="L126" s="1"/>
      <c r="M126" s="1"/>
      <c r="N126" s="1"/>
      <c r="O126" s="1"/>
      <c r="P126" s="1"/>
      <c r="Q126" s="1"/>
      <c r="R126" s="2"/>
      <c r="S126" s="2"/>
      <c r="T126" s="2"/>
      <c r="U126" s="2"/>
      <c r="V126" s="2"/>
      <c r="W126" s="2"/>
      <c r="X126" s="2"/>
    </row>
    <row r="127" spans="1:24" x14ac:dyDescent="0.3">
      <c r="A127" s="1"/>
      <c r="D127" s="3"/>
      <c r="E127" s="3"/>
      <c r="F127" s="3"/>
      <c r="G127" s="3"/>
      <c r="H127" s="3"/>
      <c r="I127" s="3"/>
      <c r="J127" s="3"/>
      <c r="K127" s="3"/>
      <c r="L127" s="3"/>
      <c r="M127" s="3"/>
      <c r="N127" s="3"/>
      <c r="O127" s="3"/>
      <c r="P127" s="3"/>
      <c r="Q127" s="3"/>
      <c r="R127" s="2"/>
      <c r="S127" s="2"/>
      <c r="T127" s="2"/>
      <c r="U127" s="2"/>
      <c r="V127" s="2"/>
      <c r="W127" s="2"/>
      <c r="X127" s="2"/>
    </row>
    <row r="128" spans="1:24" x14ac:dyDescent="0.3">
      <c r="A128" s="2"/>
      <c r="D128" s="3"/>
      <c r="E128" s="3"/>
      <c r="F128" s="3"/>
      <c r="G128" s="3"/>
      <c r="H128" s="3"/>
      <c r="I128" s="3"/>
      <c r="J128" s="3"/>
      <c r="K128" s="3"/>
      <c r="L128" s="3"/>
      <c r="M128" s="3"/>
      <c r="N128" s="3"/>
      <c r="O128" s="3"/>
      <c r="P128" s="3"/>
      <c r="Q128" s="3"/>
      <c r="R128" s="2"/>
      <c r="S128" s="2"/>
      <c r="T128" s="2"/>
      <c r="U128" s="2"/>
      <c r="V128" s="2"/>
      <c r="W128" s="2"/>
      <c r="X128" s="2"/>
    </row>
    <row r="129" spans="1:24" x14ac:dyDescent="0.3">
      <c r="A129" s="1"/>
      <c r="D129" s="1"/>
      <c r="E129" s="1"/>
      <c r="F129" s="1"/>
      <c r="G129" s="1"/>
      <c r="H129" s="1"/>
      <c r="I129" s="1"/>
      <c r="J129" s="1"/>
      <c r="K129" s="1"/>
      <c r="L129" s="1"/>
      <c r="M129" s="1"/>
      <c r="N129" s="1"/>
      <c r="O129" s="1"/>
      <c r="P129" s="1"/>
      <c r="Q129" s="1"/>
      <c r="R129" s="2"/>
      <c r="S129" s="2"/>
      <c r="T129" s="2"/>
      <c r="U129" s="2"/>
      <c r="V129" s="2"/>
      <c r="W129" s="2"/>
      <c r="X129" s="2"/>
    </row>
    <row r="130" spans="1:24" x14ac:dyDescent="0.3">
      <c r="A130" s="1"/>
      <c r="D130" s="3"/>
      <c r="E130" s="3"/>
      <c r="F130" s="3"/>
      <c r="G130" s="3"/>
      <c r="H130" s="3"/>
      <c r="I130" s="3"/>
      <c r="J130" s="3"/>
      <c r="K130" s="3"/>
      <c r="L130" s="3"/>
      <c r="M130" s="3"/>
      <c r="N130" s="3"/>
      <c r="O130" s="3"/>
      <c r="P130" s="3"/>
      <c r="Q130" s="3"/>
      <c r="R130" s="2"/>
      <c r="S130" s="2"/>
      <c r="T130" s="2"/>
      <c r="U130" s="2"/>
      <c r="V130" s="2"/>
      <c r="W130" s="2"/>
      <c r="X130" s="2"/>
    </row>
    <row r="131" spans="1:24" x14ac:dyDescent="0.3">
      <c r="A131" s="2"/>
      <c r="D131" s="3"/>
      <c r="E131" s="3"/>
      <c r="F131" s="3"/>
      <c r="G131" s="3"/>
      <c r="H131" s="3"/>
      <c r="I131" s="3"/>
      <c r="J131" s="3"/>
      <c r="K131" s="3"/>
      <c r="L131" s="3"/>
      <c r="M131" s="3"/>
      <c r="N131" s="3"/>
      <c r="O131" s="3"/>
      <c r="P131" s="3"/>
      <c r="Q131" s="3"/>
      <c r="R131" s="2"/>
      <c r="S131" s="2"/>
      <c r="T131" s="2"/>
      <c r="U131" s="2"/>
      <c r="V131" s="2"/>
      <c r="W131" s="2"/>
      <c r="X131" s="2"/>
    </row>
    <row r="132" spans="1:24" x14ac:dyDescent="0.3">
      <c r="A132" s="1"/>
      <c r="D132" s="1"/>
      <c r="E132" s="1"/>
      <c r="F132" s="1"/>
      <c r="G132" s="1"/>
      <c r="H132" s="1"/>
      <c r="I132" s="1"/>
      <c r="J132" s="1"/>
      <c r="K132" s="1"/>
      <c r="L132" s="1"/>
      <c r="M132" s="1"/>
      <c r="N132" s="1"/>
      <c r="O132" s="1"/>
      <c r="P132" s="1"/>
      <c r="Q132" s="1"/>
      <c r="R132" s="2"/>
      <c r="S132" s="2"/>
      <c r="T132" s="2"/>
      <c r="U132" s="2"/>
      <c r="V132" s="2"/>
      <c r="W132" s="2"/>
      <c r="X132" s="2"/>
    </row>
    <row r="133" spans="1:24" x14ac:dyDescent="0.3">
      <c r="A133" s="1"/>
      <c r="D133" s="3"/>
      <c r="E133" s="3"/>
      <c r="F133" s="3"/>
      <c r="G133" s="3"/>
      <c r="H133" s="3"/>
      <c r="I133" s="3"/>
      <c r="J133" s="3"/>
      <c r="K133" s="3"/>
      <c r="L133" s="3"/>
      <c r="M133" s="3"/>
      <c r="N133" s="3"/>
      <c r="O133" s="3"/>
      <c r="P133" s="3"/>
      <c r="Q133" s="3"/>
      <c r="R133" s="2"/>
      <c r="S133" s="2"/>
      <c r="T133" s="2"/>
      <c r="U133" s="2"/>
      <c r="V133" s="2"/>
      <c r="W133" s="2"/>
      <c r="X133" s="2"/>
    </row>
    <row r="134" spans="1:24" x14ac:dyDescent="0.3">
      <c r="A134" s="2"/>
      <c r="D134" s="3"/>
      <c r="E134" s="3"/>
      <c r="F134" s="3"/>
      <c r="G134" s="3"/>
      <c r="H134" s="3"/>
      <c r="I134" s="3"/>
      <c r="J134" s="3"/>
      <c r="K134" s="3"/>
      <c r="L134" s="3"/>
      <c r="M134" s="3"/>
      <c r="N134" s="3"/>
      <c r="O134" s="3"/>
      <c r="P134" s="3"/>
      <c r="Q134" s="3"/>
      <c r="R134" s="2"/>
      <c r="S134" s="2"/>
      <c r="T134" s="2"/>
      <c r="U134" s="2"/>
      <c r="V134" s="2"/>
      <c r="W134" s="2"/>
      <c r="X134" s="2"/>
    </row>
    <row r="135" spans="1:24" x14ac:dyDescent="0.3">
      <c r="A135" s="1"/>
      <c r="D135" s="1"/>
      <c r="E135" s="1"/>
      <c r="F135" s="1"/>
      <c r="G135" s="1"/>
      <c r="H135" s="1"/>
      <c r="I135" s="1"/>
      <c r="J135" s="1"/>
      <c r="K135" s="1"/>
      <c r="L135" s="1"/>
      <c r="M135" s="1"/>
      <c r="N135" s="1"/>
      <c r="O135" s="1"/>
      <c r="P135" s="1"/>
      <c r="Q135" s="1"/>
      <c r="R135" s="2"/>
      <c r="S135" s="2"/>
      <c r="T135" s="2"/>
      <c r="U135" s="2"/>
      <c r="V135" s="2"/>
      <c r="W135" s="2"/>
      <c r="X135" s="2"/>
    </row>
    <row r="136" spans="1:24" x14ac:dyDescent="0.3">
      <c r="A136" s="1"/>
      <c r="D136" s="3"/>
      <c r="E136" s="3"/>
      <c r="F136" s="3"/>
      <c r="G136" s="3"/>
      <c r="H136" s="3"/>
      <c r="I136" s="3"/>
      <c r="J136" s="3"/>
      <c r="K136" s="3"/>
      <c r="L136" s="3"/>
      <c r="M136" s="3"/>
      <c r="N136" s="3"/>
      <c r="O136" s="3"/>
      <c r="P136" s="3"/>
      <c r="Q136" s="3"/>
      <c r="R136" s="2"/>
      <c r="S136" s="2"/>
      <c r="T136" s="2"/>
      <c r="U136" s="2"/>
      <c r="V136" s="2"/>
      <c r="W136" s="2"/>
      <c r="X136" s="2"/>
    </row>
    <row r="137" spans="1:24" x14ac:dyDescent="0.3">
      <c r="A137" s="2"/>
      <c r="D137" s="3"/>
      <c r="E137" s="3"/>
      <c r="F137" s="3"/>
      <c r="G137" s="3"/>
      <c r="H137" s="3"/>
      <c r="I137" s="3"/>
      <c r="J137" s="3"/>
      <c r="K137" s="3"/>
      <c r="L137" s="3"/>
      <c r="M137" s="3"/>
      <c r="N137" s="3"/>
      <c r="O137" s="3"/>
      <c r="P137" s="3"/>
      <c r="Q137" s="3"/>
      <c r="R137" s="2"/>
      <c r="S137" s="2"/>
      <c r="T137" s="2"/>
      <c r="U137" s="2"/>
      <c r="V137" s="2"/>
      <c r="W137" s="2"/>
      <c r="X137" s="2"/>
    </row>
    <row r="138" spans="1:24" x14ac:dyDescent="0.3">
      <c r="A138" s="1"/>
      <c r="D138" s="1"/>
      <c r="E138" s="1"/>
      <c r="F138" s="1"/>
      <c r="G138" s="1"/>
      <c r="H138" s="1"/>
      <c r="I138" s="1"/>
      <c r="J138" s="1"/>
      <c r="K138" s="1"/>
      <c r="L138" s="1"/>
      <c r="M138" s="1"/>
      <c r="N138" s="1"/>
      <c r="O138" s="1"/>
      <c r="P138" s="1"/>
      <c r="Q138" s="1"/>
      <c r="R138" s="2"/>
      <c r="S138" s="2"/>
      <c r="T138" s="2"/>
      <c r="U138" s="2"/>
      <c r="V138" s="2"/>
      <c r="W138" s="2"/>
      <c r="X138" s="2"/>
    </row>
    <row r="139" spans="1:24" x14ac:dyDescent="0.3">
      <c r="A139" s="1"/>
      <c r="D139" s="3"/>
      <c r="E139" s="3"/>
      <c r="F139" s="3"/>
      <c r="G139" s="3"/>
      <c r="H139" s="3"/>
      <c r="I139" s="3"/>
      <c r="J139" s="3"/>
      <c r="K139" s="3"/>
      <c r="L139" s="3"/>
      <c r="M139" s="3"/>
      <c r="N139" s="3"/>
      <c r="O139" s="3"/>
      <c r="P139" s="3"/>
      <c r="Q139" s="3"/>
      <c r="R139" s="2"/>
      <c r="S139" s="2"/>
      <c r="T139" s="2"/>
      <c r="U139" s="2"/>
      <c r="V139" s="2"/>
      <c r="W139" s="2"/>
      <c r="X139" s="2"/>
    </row>
    <row r="140" spans="1:24" x14ac:dyDescent="0.3">
      <c r="A140" s="2"/>
      <c r="D140" s="3"/>
      <c r="E140" s="3"/>
      <c r="F140" s="3"/>
      <c r="G140" s="3"/>
      <c r="H140" s="3"/>
      <c r="I140" s="3"/>
      <c r="J140" s="3"/>
      <c r="K140" s="3"/>
      <c r="L140" s="3"/>
      <c r="M140" s="3"/>
      <c r="N140" s="3"/>
      <c r="O140" s="3"/>
      <c r="P140" s="3"/>
      <c r="Q140" s="3"/>
      <c r="R140" s="2"/>
      <c r="S140" s="2"/>
      <c r="T140" s="2"/>
      <c r="U140" s="2"/>
      <c r="V140" s="2"/>
      <c r="W140" s="2"/>
      <c r="X140" s="2"/>
    </row>
    <row r="141" spans="1:24" x14ac:dyDescent="0.3">
      <c r="A141" s="1"/>
      <c r="D141" s="1"/>
      <c r="E141" s="1"/>
      <c r="F141" s="1"/>
      <c r="G141" s="1"/>
      <c r="H141" s="1"/>
      <c r="I141" s="1"/>
      <c r="J141" s="1"/>
      <c r="K141" s="1"/>
      <c r="L141" s="1"/>
      <c r="M141" s="1"/>
      <c r="N141" s="1"/>
      <c r="O141" s="1"/>
      <c r="P141" s="1"/>
      <c r="Q141" s="1"/>
      <c r="R141" s="2"/>
      <c r="S141" s="2"/>
      <c r="T141" s="2"/>
      <c r="U141" s="2"/>
      <c r="V141" s="2"/>
      <c r="W141" s="2"/>
      <c r="X141" s="2"/>
    </row>
    <row r="142" spans="1:24" x14ac:dyDescent="0.3">
      <c r="A142" s="1"/>
      <c r="D142" s="3"/>
      <c r="E142" s="3"/>
      <c r="F142" s="3"/>
      <c r="G142" s="3"/>
      <c r="H142" s="3"/>
      <c r="I142" s="3"/>
      <c r="J142" s="3"/>
      <c r="K142" s="3"/>
      <c r="L142" s="3"/>
      <c r="M142" s="3"/>
      <c r="N142" s="3"/>
      <c r="O142" s="3"/>
      <c r="P142" s="3"/>
      <c r="Q142" s="3"/>
      <c r="R142" s="2"/>
      <c r="S142" s="2"/>
      <c r="T142" s="2"/>
      <c r="U142" s="2"/>
      <c r="V142" s="2"/>
      <c r="W142" s="2"/>
      <c r="X142" s="2"/>
    </row>
    <row r="143" spans="1:24" x14ac:dyDescent="0.3">
      <c r="A143" s="2"/>
      <c r="D143" s="3"/>
      <c r="E143" s="3"/>
      <c r="F143" s="3"/>
      <c r="G143" s="3"/>
      <c r="H143" s="3"/>
      <c r="I143" s="3"/>
      <c r="J143" s="3"/>
      <c r="K143" s="3"/>
      <c r="L143" s="3"/>
      <c r="M143" s="3"/>
      <c r="N143" s="3"/>
      <c r="O143" s="3"/>
      <c r="P143" s="3"/>
      <c r="Q143" s="3"/>
      <c r="R143" s="2"/>
      <c r="S143" s="2"/>
      <c r="T143" s="2"/>
      <c r="U143" s="2"/>
      <c r="V143" s="2"/>
      <c r="W143" s="2"/>
      <c r="X143" s="2"/>
    </row>
    <row r="144" spans="1:24" x14ac:dyDescent="0.3">
      <c r="A144" s="1"/>
      <c r="D144" s="1"/>
      <c r="E144" s="1"/>
      <c r="F144" s="1"/>
      <c r="G144" s="1"/>
      <c r="H144" s="1"/>
      <c r="I144" s="1"/>
      <c r="J144" s="1"/>
      <c r="K144" s="1"/>
      <c r="L144" s="1"/>
      <c r="M144" s="1"/>
      <c r="N144" s="1"/>
      <c r="O144" s="1"/>
      <c r="P144" s="1"/>
      <c r="Q144" s="1"/>
      <c r="R144" s="2"/>
      <c r="S144" s="2"/>
      <c r="T144" s="2"/>
      <c r="U144" s="2"/>
      <c r="V144" s="2"/>
      <c r="W144" s="2"/>
      <c r="X144" s="2"/>
    </row>
    <row r="145" spans="1:24" x14ac:dyDescent="0.3">
      <c r="A145" s="1"/>
      <c r="D145" s="3"/>
      <c r="E145" s="3"/>
      <c r="F145" s="3"/>
      <c r="G145" s="3"/>
      <c r="H145" s="3"/>
      <c r="I145" s="3"/>
      <c r="J145" s="3"/>
      <c r="K145" s="3"/>
      <c r="L145" s="3"/>
      <c r="M145" s="3"/>
      <c r="N145" s="3"/>
      <c r="O145" s="3"/>
      <c r="P145" s="3"/>
      <c r="Q145" s="3"/>
      <c r="R145" s="2"/>
      <c r="S145" s="2"/>
      <c r="T145" s="2"/>
      <c r="U145" s="2"/>
      <c r="V145" s="2"/>
      <c r="W145" s="2"/>
      <c r="X145" s="2"/>
    </row>
    <row r="146" spans="1:24" x14ac:dyDescent="0.3">
      <c r="A146" s="2"/>
      <c r="D146" s="3"/>
      <c r="E146" s="3"/>
      <c r="F146" s="3"/>
      <c r="G146" s="3"/>
      <c r="H146" s="3"/>
      <c r="I146" s="3"/>
      <c r="J146" s="3"/>
      <c r="K146" s="3"/>
      <c r="L146" s="3"/>
      <c r="M146" s="3"/>
      <c r="N146" s="3"/>
      <c r="O146" s="3"/>
      <c r="P146" s="3"/>
      <c r="Q146" s="3"/>
      <c r="R146" s="2"/>
      <c r="S146" s="2"/>
      <c r="T146" s="2"/>
      <c r="U146" s="2"/>
      <c r="V146" s="2"/>
      <c r="W146" s="2"/>
      <c r="X146" s="2"/>
    </row>
    <row r="147" spans="1:24" x14ac:dyDescent="0.3">
      <c r="A147" s="1"/>
      <c r="D147" s="1"/>
      <c r="E147" s="1"/>
      <c r="F147" s="1"/>
      <c r="G147" s="1"/>
      <c r="H147" s="1"/>
      <c r="I147" s="1"/>
      <c r="J147" s="1"/>
      <c r="K147" s="1"/>
      <c r="L147" s="1"/>
      <c r="M147" s="1"/>
      <c r="N147" s="1"/>
      <c r="O147" s="1"/>
      <c r="P147" s="1"/>
      <c r="Q147" s="1"/>
      <c r="R147" s="2"/>
      <c r="S147" s="2"/>
      <c r="T147" s="2"/>
      <c r="U147" s="2"/>
      <c r="V147" s="2"/>
      <c r="W147" s="2"/>
      <c r="X147" s="2"/>
    </row>
    <row r="148" spans="1:24" x14ac:dyDescent="0.3">
      <c r="A148" s="1"/>
      <c r="D148" s="3"/>
      <c r="E148" s="3"/>
      <c r="F148" s="3"/>
      <c r="G148" s="3"/>
      <c r="H148" s="3"/>
      <c r="I148" s="3"/>
      <c r="J148" s="3"/>
      <c r="K148" s="3"/>
      <c r="L148" s="3"/>
      <c r="M148" s="3"/>
      <c r="N148" s="3"/>
      <c r="O148" s="3"/>
      <c r="P148" s="3"/>
      <c r="Q148" s="3"/>
      <c r="R148" s="2"/>
      <c r="S148" s="2"/>
      <c r="T148" s="2"/>
      <c r="U148" s="2"/>
      <c r="V148" s="2"/>
      <c r="W148" s="2"/>
      <c r="X148" s="2"/>
    </row>
    <row r="149" spans="1:24" x14ac:dyDescent="0.3">
      <c r="A149" s="2"/>
      <c r="D149" s="3"/>
      <c r="E149" s="3"/>
      <c r="F149" s="3"/>
      <c r="G149" s="3"/>
      <c r="H149" s="3"/>
      <c r="I149" s="3"/>
      <c r="J149" s="3"/>
      <c r="K149" s="3"/>
      <c r="L149" s="3"/>
      <c r="M149" s="3"/>
      <c r="N149" s="3"/>
      <c r="O149" s="3"/>
      <c r="P149" s="3"/>
      <c r="Q149" s="3"/>
      <c r="R149" s="2"/>
      <c r="S149" s="2"/>
      <c r="T149" s="2"/>
      <c r="U149" s="2"/>
      <c r="V149" s="2"/>
      <c r="W149" s="2"/>
      <c r="X149" s="2"/>
    </row>
    <row r="150" spans="1:24" x14ac:dyDescent="0.3">
      <c r="A150" s="1"/>
      <c r="D150" s="1"/>
      <c r="E150" s="1"/>
      <c r="F150" s="1"/>
      <c r="G150" s="1"/>
      <c r="H150" s="1"/>
      <c r="I150" s="1"/>
      <c r="J150" s="1"/>
      <c r="K150" s="1"/>
      <c r="L150" s="1"/>
      <c r="M150" s="1"/>
      <c r="N150" s="1"/>
      <c r="O150" s="1"/>
      <c r="P150" s="1"/>
      <c r="Q150" s="1"/>
      <c r="R150" s="2"/>
      <c r="S150" s="2"/>
      <c r="T150" s="2"/>
      <c r="U150" s="2"/>
      <c r="V150" s="2"/>
      <c r="W150" s="2"/>
      <c r="X150" s="2"/>
    </row>
    <row r="151" spans="1:24" x14ac:dyDescent="0.3">
      <c r="A151" s="1"/>
      <c r="D151" s="3"/>
      <c r="E151" s="3"/>
      <c r="F151" s="3"/>
      <c r="G151" s="3"/>
      <c r="H151" s="3"/>
      <c r="I151" s="3"/>
      <c r="J151" s="3"/>
      <c r="K151" s="3"/>
      <c r="L151" s="3"/>
      <c r="M151" s="3"/>
      <c r="N151" s="3"/>
      <c r="O151" s="3"/>
      <c r="P151" s="3"/>
      <c r="Q151" s="3"/>
      <c r="R151" s="2"/>
      <c r="S151" s="2"/>
      <c r="T151" s="2"/>
      <c r="U151" s="2"/>
      <c r="V151" s="2"/>
      <c r="W151" s="2"/>
      <c r="X151" s="2"/>
    </row>
    <row r="152" spans="1:24" x14ac:dyDescent="0.3">
      <c r="A152" s="2"/>
      <c r="D152" s="3"/>
      <c r="E152" s="3"/>
      <c r="F152" s="3"/>
      <c r="G152" s="3"/>
      <c r="H152" s="3"/>
      <c r="I152" s="3"/>
      <c r="J152" s="3"/>
      <c r="K152" s="3"/>
      <c r="L152" s="3"/>
      <c r="M152" s="3"/>
      <c r="N152" s="3"/>
      <c r="O152" s="3"/>
      <c r="P152" s="3"/>
      <c r="Q152" s="3"/>
      <c r="R152" s="2"/>
      <c r="S152" s="2"/>
      <c r="T152" s="2"/>
      <c r="U152" s="2"/>
      <c r="V152" s="2"/>
      <c r="W152" s="2"/>
      <c r="X152" s="2"/>
    </row>
    <row r="153" spans="1:24" x14ac:dyDescent="0.3">
      <c r="A153" s="1"/>
      <c r="D153" s="1"/>
      <c r="E153" s="1"/>
      <c r="F153" s="1"/>
      <c r="G153" s="1"/>
      <c r="H153" s="1"/>
      <c r="I153" s="1"/>
      <c r="J153" s="1"/>
      <c r="K153" s="1"/>
      <c r="L153" s="1"/>
      <c r="M153" s="1"/>
      <c r="N153" s="1"/>
      <c r="O153" s="1"/>
      <c r="P153" s="1"/>
      <c r="Q153" s="1"/>
      <c r="R153" s="2"/>
      <c r="S153" s="2"/>
      <c r="T153" s="2"/>
      <c r="U153" s="2"/>
      <c r="V153" s="2"/>
      <c r="W153" s="2"/>
      <c r="X153" s="2"/>
    </row>
    <row r="154" spans="1:24" x14ac:dyDescent="0.3">
      <c r="A154" s="1"/>
      <c r="D154" s="3"/>
      <c r="E154" s="3"/>
      <c r="F154" s="3"/>
      <c r="G154" s="3"/>
      <c r="H154" s="3"/>
      <c r="I154" s="3"/>
      <c r="J154" s="3"/>
      <c r="K154" s="3"/>
      <c r="L154" s="3"/>
      <c r="M154" s="3"/>
      <c r="N154" s="3"/>
      <c r="O154" s="3"/>
      <c r="P154" s="3"/>
      <c r="Q154" s="3"/>
      <c r="R154" s="2"/>
      <c r="S154" s="2"/>
      <c r="T154" s="2"/>
      <c r="U154" s="2"/>
      <c r="V154" s="2"/>
      <c r="W154" s="2"/>
      <c r="X154" s="2"/>
    </row>
    <row r="155" spans="1:24" x14ac:dyDescent="0.3">
      <c r="A155" s="2"/>
      <c r="D155" s="3"/>
      <c r="E155" s="3"/>
      <c r="F155" s="3"/>
      <c r="G155" s="3"/>
      <c r="H155" s="3"/>
      <c r="I155" s="3"/>
      <c r="J155" s="3"/>
      <c r="K155" s="3"/>
      <c r="L155" s="3"/>
      <c r="M155" s="3"/>
      <c r="N155" s="3"/>
      <c r="O155" s="3"/>
      <c r="P155" s="3"/>
      <c r="Q155" s="3"/>
      <c r="R155" s="2"/>
      <c r="S155" s="2"/>
      <c r="T155" s="2"/>
      <c r="U155" s="2"/>
      <c r="V155" s="2"/>
      <c r="W155" s="2"/>
      <c r="X155" s="2"/>
    </row>
    <row r="156" spans="1:24" x14ac:dyDescent="0.3">
      <c r="A156" s="1"/>
      <c r="D156" s="1"/>
      <c r="E156" s="1"/>
      <c r="F156" s="1"/>
      <c r="G156" s="1"/>
      <c r="H156" s="1"/>
      <c r="I156" s="1"/>
      <c r="J156" s="1"/>
      <c r="K156" s="1"/>
      <c r="L156" s="1"/>
      <c r="M156" s="1"/>
      <c r="N156" s="1"/>
      <c r="O156" s="1"/>
      <c r="P156" s="1"/>
      <c r="Q156" s="1"/>
      <c r="R156" s="2"/>
      <c r="S156" s="2"/>
      <c r="T156" s="2"/>
      <c r="U156" s="2"/>
      <c r="V156" s="2"/>
      <c r="W156" s="2"/>
      <c r="X156" s="2"/>
    </row>
    <row r="157" spans="1:24" x14ac:dyDescent="0.3">
      <c r="A157" s="1"/>
      <c r="D157" s="3"/>
      <c r="E157" s="3"/>
      <c r="F157" s="3"/>
      <c r="G157" s="3"/>
      <c r="H157" s="3"/>
      <c r="I157" s="3"/>
      <c r="J157" s="3"/>
      <c r="K157" s="3"/>
      <c r="L157" s="3"/>
      <c r="M157" s="3"/>
      <c r="N157" s="3"/>
      <c r="O157" s="3"/>
      <c r="P157" s="3"/>
      <c r="Q157" s="3"/>
      <c r="R157" s="2"/>
      <c r="S157" s="2"/>
      <c r="T157" s="2"/>
      <c r="U157" s="2"/>
      <c r="V157" s="2"/>
      <c r="W157" s="2"/>
      <c r="X157" s="2"/>
    </row>
    <row r="158" spans="1:24" x14ac:dyDescent="0.3">
      <c r="A158" s="2"/>
      <c r="D158" s="3"/>
      <c r="E158" s="3"/>
      <c r="F158" s="3"/>
      <c r="G158" s="3"/>
      <c r="H158" s="3"/>
      <c r="I158" s="3"/>
      <c r="J158" s="3"/>
      <c r="K158" s="3"/>
      <c r="L158" s="3"/>
      <c r="M158" s="3"/>
      <c r="N158" s="3"/>
      <c r="O158" s="3"/>
      <c r="P158" s="3"/>
      <c r="Q158" s="3"/>
      <c r="R158" s="2"/>
      <c r="S158" s="2"/>
      <c r="T158" s="2"/>
      <c r="U158" s="2"/>
      <c r="V158" s="2"/>
      <c r="W158" s="2"/>
      <c r="X158" s="2"/>
    </row>
    <row r="159" spans="1:24" x14ac:dyDescent="0.3">
      <c r="A159" s="1"/>
      <c r="D159" s="1"/>
      <c r="E159" s="1"/>
      <c r="F159" s="1"/>
      <c r="G159" s="1"/>
      <c r="H159" s="1"/>
      <c r="I159" s="1"/>
      <c r="J159" s="1"/>
      <c r="K159" s="1"/>
      <c r="L159" s="1"/>
      <c r="M159" s="1"/>
      <c r="N159" s="1"/>
      <c r="O159" s="1"/>
      <c r="P159" s="1"/>
      <c r="Q159" s="1"/>
      <c r="R159" s="2"/>
      <c r="S159" s="2"/>
      <c r="T159" s="2"/>
      <c r="U159" s="2"/>
      <c r="V159" s="2"/>
      <c r="W159" s="2"/>
      <c r="X159" s="2"/>
    </row>
    <row r="160" spans="1:24" x14ac:dyDescent="0.3">
      <c r="A160" s="1"/>
      <c r="D160" s="3"/>
      <c r="E160" s="3"/>
      <c r="F160" s="3"/>
      <c r="G160" s="3"/>
      <c r="H160" s="3"/>
      <c r="I160" s="3"/>
      <c r="J160" s="3"/>
      <c r="K160" s="3"/>
      <c r="L160" s="3"/>
      <c r="M160" s="3"/>
      <c r="N160" s="3"/>
      <c r="O160" s="3"/>
      <c r="P160" s="3"/>
      <c r="Q160" s="3"/>
      <c r="R160" s="2"/>
      <c r="S160" s="2"/>
      <c r="T160" s="2"/>
      <c r="U160" s="2"/>
      <c r="V160" s="2"/>
      <c r="W160" s="2"/>
      <c r="X160" s="2"/>
    </row>
    <row r="161" spans="1:24" x14ac:dyDescent="0.3">
      <c r="A161" s="2"/>
      <c r="D161" s="3"/>
      <c r="E161" s="3"/>
      <c r="F161" s="3"/>
      <c r="G161" s="3"/>
      <c r="H161" s="3"/>
      <c r="I161" s="3"/>
      <c r="J161" s="3"/>
      <c r="K161" s="3"/>
      <c r="L161" s="3"/>
      <c r="M161" s="3"/>
      <c r="N161" s="3"/>
      <c r="O161" s="3"/>
      <c r="P161" s="3"/>
      <c r="Q161" s="3"/>
      <c r="R161" s="2"/>
      <c r="S161" s="2"/>
      <c r="T161" s="2"/>
      <c r="U161" s="2"/>
      <c r="V161" s="2"/>
      <c r="W161" s="2"/>
      <c r="X161" s="2"/>
    </row>
    <row r="162" spans="1:24" x14ac:dyDescent="0.3">
      <c r="A162" s="1"/>
      <c r="D162" s="1"/>
      <c r="E162" s="1"/>
      <c r="F162" s="1"/>
      <c r="G162" s="1"/>
      <c r="H162" s="1"/>
      <c r="I162" s="1"/>
      <c r="J162" s="1"/>
      <c r="K162" s="1"/>
      <c r="L162" s="1"/>
      <c r="M162" s="1"/>
      <c r="N162" s="1"/>
      <c r="O162" s="1"/>
      <c r="P162" s="1"/>
      <c r="Q162" s="1"/>
      <c r="R162" s="2"/>
      <c r="S162" s="2"/>
      <c r="T162" s="2"/>
      <c r="U162" s="2"/>
      <c r="V162" s="2"/>
      <c r="W162" s="2"/>
      <c r="X162" s="2"/>
    </row>
    <row r="163" spans="1:24" x14ac:dyDescent="0.3">
      <c r="A163" s="1"/>
      <c r="D163" s="3"/>
      <c r="E163" s="3"/>
      <c r="F163" s="3"/>
      <c r="G163" s="3"/>
      <c r="H163" s="3"/>
      <c r="I163" s="3"/>
      <c r="J163" s="3"/>
      <c r="K163" s="3"/>
      <c r="L163" s="3"/>
      <c r="M163" s="3"/>
      <c r="N163" s="3"/>
      <c r="O163" s="3"/>
      <c r="P163" s="3"/>
      <c r="Q163" s="3"/>
      <c r="R163" s="2"/>
      <c r="S163" s="2"/>
      <c r="T163" s="2"/>
      <c r="U163" s="2"/>
      <c r="V163" s="2"/>
      <c r="W163" s="2"/>
      <c r="X163" s="2"/>
    </row>
    <row r="164" spans="1:24" x14ac:dyDescent="0.3">
      <c r="A164" s="2"/>
      <c r="D164" s="3"/>
      <c r="E164" s="3"/>
      <c r="F164" s="3"/>
      <c r="G164" s="3"/>
      <c r="H164" s="3"/>
      <c r="I164" s="3"/>
      <c r="J164" s="3"/>
      <c r="K164" s="3"/>
      <c r="L164" s="3"/>
      <c r="M164" s="3"/>
      <c r="N164" s="3"/>
      <c r="O164" s="3"/>
      <c r="P164" s="3"/>
      <c r="Q164" s="3"/>
      <c r="R164" s="2"/>
      <c r="S164" s="2"/>
      <c r="T164" s="2"/>
      <c r="U164" s="2"/>
      <c r="V164" s="2"/>
      <c r="W164" s="2"/>
      <c r="X164" s="2"/>
    </row>
    <row r="165" spans="1:24" x14ac:dyDescent="0.3">
      <c r="A165" s="1"/>
      <c r="D165" s="1"/>
      <c r="E165" s="1"/>
      <c r="F165" s="1"/>
      <c r="G165" s="1"/>
      <c r="H165" s="1"/>
      <c r="I165" s="1"/>
      <c r="J165" s="1"/>
      <c r="K165" s="1"/>
      <c r="L165" s="1"/>
      <c r="M165" s="1"/>
      <c r="N165" s="1"/>
      <c r="O165" s="1"/>
      <c r="P165" s="1"/>
      <c r="Q165" s="1"/>
      <c r="R165" s="2"/>
      <c r="S165" s="2"/>
      <c r="T165" s="2"/>
      <c r="U165" s="2"/>
      <c r="V165" s="2"/>
      <c r="W165" s="2"/>
      <c r="X165" s="2"/>
    </row>
    <row r="166" spans="1:24" x14ac:dyDescent="0.3">
      <c r="A166" s="1"/>
      <c r="D166" s="3"/>
      <c r="E166" s="3"/>
      <c r="F166" s="3"/>
      <c r="G166" s="3"/>
      <c r="H166" s="3"/>
      <c r="I166" s="3"/>
      <c r="J166" s="3"/>
      <c r="K166" s="3"/>
      <c r="L166" s="3"/>
      <c r="M166" s="3"/>
      <c r="N166" s="3"/>
      <c r="O166" s="3"/>
      <c r="P166" s="3"/>
      <c r="Q166" s="3"/>
      <c r="R166" s="2"/>
      <c r="S166" s="2"/>
      <c r="T166" s="2"/>
      <c r="U166" s="2"/>
      <c r="V166" s="2"/>
      <c r="W166" s="2"/>
      <c r="X166" s="2"/>
    </row>
    <row r="167" spans="1:24" x14ac:dyDescent="0.3">
      <c r="A167" s="2"/>
      <c r="D167" s="3"/>
      <c r="E167" s="3"/>
      <c r="F167" s="3"/>
      <c r="G167" s="3"/>
      <c r="H167" s="3"/>
      <c r="I167" s="3"/>
      <c r="J167" s="3"/>
      <c r="K167" s="3"/>
      <c r="L167" s="3"/>
      <c r="M167" s="3"/>
      <c r="N167" s="3"/>
      <c r="O167" s="3"/>
      <c r="P167" s="3"/>
      <c r="Q167" s="3"/>
      <c r="R167" s="2"/>
      <c r="S167" s="2"/>
      <c r="T167" s="2"/>
      <c r="U167" s="2"/>
      <c r="V167" s="2"/>
      <c r="W167" s="2"/>
      <c r="X167" s="2"/>
    </row>
    <row r="168" spans="1:24" x14ac:dyDescent="0.3">
      <c r="A168" s="1"/>
      <c r="D168" s="1"/>
      <c r="E168" s="1"/>
      <c r="F168" s="1"/>
      <c r="G168" s="1"/>
      <c r="H168" s="1"/>
      <c r="I168" s="1"/>
      <c r="J168" s="1"/>
      <c r="K168" s="1"/>
      <c r="L168" s="1"/>
      <c r="M168" s="1"/>
      <c r="N168" s="1"/>
      <c r="O168" s="1"/>
      <c r="P168" s="1"/>
      <c r="Q168" s="1"/>
      <c r="R168" s="2"/>
      <c r="S168" s="2"/>
      <c r="T168" s="2"/>
      <c r="U168" s="2"/>
      <c r="V168" s="2"/>
      <c r="W168" s="2"/>
      <c r="X168" s="2"/>
    </row>
    <row r="169" spans="1:24" x14ac:dyDescent="0.3">
      <c r="A169" s="1"/>
      <c r="D169" s="3"/>
      <c r="E169" s="3"/>
      <c r="F169" s="3"/>
      <c r="G169" s="3"/>
      <c r="H169" s="3"/>
      <c r="I169" s="3"/>
      <c r="J169" s="3"/>
      <c r="K169" s="3"/>
      <c r="L169" s="3"/>
      <c r="M169" s="3"/>
      <c r="N169" s="3"/>
      <c r="O169" s="3"/>
      <c r="P169" s="3"/>
      <c r="Q169" s="3"/>
      <c r="R169" s="2"/>
      <c r="S169" s="2"/>
      <c r="T169" s="2"/>
      <c r="U169" s="2"/>
      <c r="V169" s="2"/>
      <c r="W169" s="2"/>
      <c r="X169" s="2"/>
    </row>
    <row r="170" spans="1:24" x14ac:dyDescent="0.3">
      <c r="A170" s="2"/>
      <c r="D170" s="3"/>
      <c r="E170" s="3"/>
      <c r="F170" s="3"/>
      <c r="G170" s="3"/>
      <c r="H170" s="3"/>
      <c r="I170" s="3"/>
      <c r="J170" s="3"/>
      <c r="K170" s="3"/>
      <c r="L170" s="3"/>
      <c r="M170" s="3"/>
      <c r="N170" s="3"/>
      <c r="O170" s="3"/>
      <c r="P170" s="3"/>
      <c r="Q170" s="3"/>
      <c r="R170" s="2"/>
      <c r="S170" s="2"/>
      <c r="T170" s="2"/>
      <c r="U170" s="2"/>
      <c r="V170" s="2"/>
      <c r="W170" s="2"/>
      <c r="X170" s="2"/>
    </row>
    <row r="171" spans="1:24" x14ac:dyDescent="0.3">
      <c r="A171" s="1"/>
      <c r="D171" s="1"/>
      <c r="E171" s="1"/>
      <c r="F171" s="1"/>
      <c r="G171" s="1"/>
      <c r="H171" s="1"/>
      <c r="I171" s="1"/>
      <c r="J171" s="1"/>
      <c r="K171" s="1"/>
      <c r="L171" s="1"/>
      <c r="M171" s="1"/>
      <c r="N171" s="1"/>
      <c r="O171" s="1"/>
      <c r="P171" s="1"/>
      <c r="Q171" s="1"/>
      <c r="R171" s="2"/>
      <c r="S171" s="2"/>
      <c r="T171" s="2"/>
      <c r="U171" s="2"/>
      <c r="V171" s="2"/>
      <c r="W171" s="2"/>
      <c r="X171" s="2"/>
    </row>
    <row r="172" spans="1:24" x14ac:dyDescent="0.3">
      <c r="A172" s="1"/>
      <c r="D172" s="3"/>
      <c r="E172" s="3"/>
      <c r="F172" s="3"/>
      <c r="G172" s="3"/>
      <c r="H172" s="3"/>
      <c r="I172" s="3"/>
      <c r="J172" s="3"/>
      <c r="K172" s="3"/>
      <c r="L172" s="3"/>
      <c r="M172" s="3"/>
      <c r="N172" s="3"/>
      <c r="O172" s="3"/>
      <c r="P172" s="3"/>
      <c r="Q172" s="3"/>
      <c r="R172" s="2"/>
      <c r="S172" s="2"/>
      <c r="T172" s="2"/>
      <c r="U172" s="2"/>
      <c r="V172" s="2"/>
      <c r="W172" s="2"/>
      <c r="X172" s="2"/>
    </row>
    <row r="173" spans="1:24" x14ac:dyDescent="0.3">
      <c r="A173" s="2"/>
      <c r="D173" s="3"/>
      <c r="E173" s="3"/>
      <c r="F173" s="3"/>
      <c r="G173" s="3"/>
      <c r="H173" s="3"/>
      <c r="I173" s="3"/>
      <c r="J173" s="3"/>
      <c r="K173" s="3"/>
      <c r="L173" s="3"/>
      <c r="M173" s="3"/>
      <c r="N173" s="3"/>
      <c r="O173" s="3"/>
      <c r="P173" s="3"/>
      <c r="Q173" s="3"/>
      <c r="R173" s="2"/>
      <c r="S173" s="2"/>
      <c r="T173" s="2"/>
      <c r="U173" s="2"/>
      <c r="V173" s="2"/>
      <c r="W173" s="2"/>
      <c r="X173" s="2"/>
    </row>
    <row r="174" spans="1:24" x14ac:dyDescent="0.3">
      <c r="A174" s="1"/>
      <c r="D174" s="1"/>
      <c r="E174" s="1"/>
      <c r="F174" s="1"/>
      <c r="G174" s="1"/>
      <c r="H174" s="1"/>
      <c r="I174" s="1"/>
      <c r="J174" s="1"/>
      <c r="K174" s="1"/>
      <c r="L174" s="1"/>
      <c r="M174" s="1"/>
      <c r="N174" s="1"/>
      <c r="O174" s="1"/>
      <c r="P174" s="1"/>
      <c r="Q174" s="1"/>
      <c r="R174" s="2"/>
      <c r="S174" s="2"/>
      <c r="T174" s="2"/>
      <c r="U174" s="2"/>
      <c r="V174" s="2"/>
      <c r="W174" s="2"/>
      <c r="X174" s="2"/>
    </row>
    <row r="175" spans="1:24" x14ac:dyDescent="0.3">
      <c r="A175" s="1"/>
      <c r="D175" s="3"/>
      <c r="E175" s="3"/>
      <c r="F175" s="3"/>
      <c r="G175" s="3"/>
      <c r="H175" s="3"/>
      <c r="I175" s="3"/>
      <c r="J175" s="3"/>
      <c r="K175" s="3"/>
      <c r="L175" s="3"/>
      <c r="M175" s="3"/>
      <c r="N175" s="3"/>
      <c r="O175" s="3"/>
      <c r="P175" s="3"/>
      <c r="Q175" s="3"/>
      <c r="R175" s="2"/>
      <c r="S175" s="2"/>
      <c r="T175" s="2"/>
      <c r="U175" s="2"/>
      <c r="V175" s="2"/>
      <c r="W175" s="2"/>
      <c r="X175" s="2"/>
    </row>
    <row r="176" spans="1:24" x14ac:dyDescent="0.3">
      <c r="A176" s="2"/>
      <c r="D176" s="3"/>
      <c r="E176" s="3"/>
      <c r="F176" s="3"/>
      <c r="G176" s="3"/>
      <c r="H176" s="3"/>
      <c r="I176" s="3"/>
      <c r="J176" s="3"/>
      <c r="K176" s="3"/>
      <c r="L176" s="3"/>
      <c r="M176" s="3"/>
      <c r="N176" s="3"/>
      <c r="O176" s="3"/>
      <c r="P176" s="3"/>
      <c r="Q176" s="3"/>
      <c r="R176" s="2"/>
      <c r="S176" s="2"/>
      <c r="T176" s="2"/>
      <c r="U176" s="2"/>
      <c r="V176" s="2"/>
      <c r="W176" s="2"/>
      <c r="X176" s="2"/>
    </row>
    <row r="177" spans="1:24" x14ac:dyDescent="0.3">
      <c r="R177" s="2"/>
      <c r="S177" s="2"/>
      <c r="T177" s="2"/>
      <c r="U177" s="2"/>
      <c r="V177" s="2"/>
      <c r="W177" s="2"/>
      <c r="X177" s="2"/>
    </row>
    <row r="178" spans="1:24" x14ac:dyDescent="0.3">
      <c r="R178" s="2"/>
      <c r="S178" s="2"/>
      <c r="T178" s="2"/>
      <c r="U178" s="2"/>
      <c r="V178" s="2"/>
      <c r="W178" s="2"/>
      <c r="X178" s="2"/>
    </row>
    <row r="179" spans="1:24" x14ac:dyDescent="0.3">
      <c r="R179" s="2"/>
      <c r="S179" s="2"/>
      <c r="T179" s="2"/>
      <c r="U179" s="2"/>
      <c r="V179" s="2"/>
      <c r="W179" s="2"/>
      <c r="X179" s="2"/>
    </row>
    <row r="180" spans="1:24" x14ac:dyDescent="0.3">
      <c r="R180" s="2"/>
      <c r="S180" s="2"/>
      <c r="T180" s="2"/>
      <c r="U180" s="2"/>
      <c r="V180" s="2"/>
      <c r="W180" s="2"/>
      <c r="X180" s="2"/>
    </row>
    <row r="181" spans="1:24" x14ac:dyDescent="0.3">
      <c r="R181" s="2"/>
      <c r="S181" s="2"/>
      <c r="T181" s="2"/>
      <c r="U181" s="2"/>
      <c r="V181" s="2"/>
      <c r="W181" s="2"/>
      <c r="X181" s="2"/>
    </row>
    <row r="182" spans="1:24" x14ac:dyDescent="0.3">
      <c r="R182" s="2"/>
      <c r="S182" s="2"/>
      <c r="T182" s="2"/>
      <c r="U182" s="2"/>
      <c r="V182" s="2"/>
      <c r="W182" s="2"/>
      <c r="X182" s="2"/>
    </row>
    <row r="183" spans="1:24" x14ac:dyDescent="0.3">
      <c r="R183" s="2"/>
      <c r="S183" s="2"/>
      <c r="T183" s="2"/>
      <c r="U183" s="2"/>
      <c r="V183" s="2"/>
      <c r="W183" s="2"/>
      <c r="X183" s="2"/>
    </row>
    <row r="184" spans="1:24" x14ac:dyDescent="0.3">
      <c r="R184" s="2"/>
      <c r="S184" s="2"/>
      <c r="T184" s="2"/>
      <c r="U184" s="2"/>
      <c r="V184" s="2"/>
      <c r="W184" s="2"/>
      <c r="X184" s="2"/>
    </row>
    <row r="185" spans="1:24" x14ac:dyDescent="0.3">
      <c r="D185" s="2"/>
      <c r="E185" s="2"/>
      <c r="F185" s="2"/>
      <c r="G185" s="2"/>
      <c r="H185" s="2"/>
      <c r="I185" s="2"/>
      <c r="J185" s="2"/>
      <c r="K185" s="2"/>
      <c r="L185" s="2"/>
      <c r="M185" s="2"/>
      <c r="N185" s="2"/>
      <c r="O185" s="2"/>
      <c r="P185" s="2"/>
      <c r="Q185" s="2"/>
      <c r="R185" s="2"/>
      <c r="S185" s="2"/>
      <c r="T185" s="2"/>
      <c r="U185" s="2"/>
      <c r="V185" s="2"/>
      <c r="W185" s="2"/>
      <c r="X185" s="2"/>
    </row>
    <row r="186" spans="1:24" x14ac:dyDescent="0.3">
      <c r="S186" s="2"/>
      <c r="T186" s="2"/>
      <c r="U186" s="2"/>
      <c r="V186" s="2"/>
      <c r="W186" s="2"/>
      <c r="X186" s="2"/>
    </row>
    <row r="187" spans="1:24" x14ac:dyDescent="0.3">
      <c r="S187" s="2"/>
      <c r="T187" s="2"/>
      <c r="U187" s="2"/>
      <c r="V187" s="2"/>
      <c r="W187" s="2"/>
      <c r="X187" s="2"/>
    </row>
    <row r="188" spans="1:24" x14ac:dyDescent="0.3">
      <c r="A188">
        <v>1</v>
      </c>
      <c r="S188" s="2"/>
      <c r="T188" s="2"/>
      <c r="U188" s="2"/>
      <c r="V188" s="2"/>
      <c r="W188" s="2"/>
      <c r="X188" s="2"/>
    </row>
    <row r="189" spans="1:24" x14ac:dyDescent="0.3">
      <c r="S189" s="2"/>
      <c r="T189" s="2"/>
      <c r="U189" s="2"/>
      <c r="V189" s="2"/>
      <c r="W189" s="2"/>
      <c r="X189" s="2"/>
    </row>
    <row r="190" spans="1:24" x14ac:dyDescent="0.3">
      <c r="A190" s="3">
        <v>2</v>
      </c>
      <c r="D190" s="2"/>
      <c r="E190" s="2"/>
      <c r="F190" s="2"/>
      <c r="G190" s="2"/>
      <c r="H190" s="2"/>
      <c r="I190" s="2"/>
      <c r="J190" s="2"/>
      <c r="K190" s="2"/>
      <c r="L190" s="2"/>
      <c r="M190" s="2"/>
      <c r="N190" s="2"/>
      <c r="O190" s="2"/>
      <c r="P190" s="2"/>
      <c r="Q190" s="2"/>
      <c r="R190" s="2"/>
      <c r="S190" s="2"/>
      <c r="T190" s="2"/>
      <c r="U190" s="2"/>
      <c r="V190" s="2"/>
      <c r="W190" s="2"/>
      <c r="X190" s="2"/>
    </row>
    <row r="191" spans="1:24" x14ac:dyDescent="0.3">
      <c r="A191" s="3" t="e">
        <f>(#REF!)</f>
        <v>#REF!</v>
      </c>
      <c r="D191" s="5" t="e">
        <f>IF($A$191=$D$194,D193+1,D192/#REF!)</f>
        <v>#REF!</v>
      </c>
      <c r="E191" s="5" t="e">
        <f>IF($A$191=$D$194,E193+1,E192/#REF!)</f>
        <v>#REF!</v>
      </c>
      <c r="F191" s="5" t="e">
        <f>IF($A$191=$D$194,F193+1,F192/#REF!)</f>
        <v>#REF!</v>
      </c>
      <c r="G191" s="5" t="e">
        <f>IF($A$191=$D$194,G193+1,G192/#REF!)</f>
        <v>#REF!</v>
      </c>
      <c r="H191" s="5" t="e">
        <f>IF($A$191=$D$194,H193+1,H192/#REF!)</f>
        <v>#REF!</v>
      </c>
      <c r="I191" s="5" t="e">
        <f>IF($A$191=$D$194,I193+1,I192/#REF!)</f>
        <v>#REF!</v>
      </c>
      <c r="J191" s="5" t="e">
        <f>IF($A$191=$D$194,J193+1,J192/#REF!)</f>
        <v>#REF!</v>
      </c>
      <c r="K191" s="5" t="e">
        <f>IF($A$191=$D$194,K193+1,K192/#REF!)</f>
        <v>#REF!</v>
      </c>
      <c r="L191" s="5"/>
      <c r="M191" s="5"/>
      <c r="N191" s="5"/>
      <c r="O191" s="5"/>
      <c r="P191" s="5"/>
      <c r="Q191" s="5"/>
      <c r="R191" s="2"/>
      <c r="S191" s="2"/>
      <c r="T191" s="2"/>
      <c r="U191" s="2"/>
      <c r="V191" s="2"/>
      <c r="W191" s="2"/>
      <c r="X191" s="2"/>
    </row>
    <row r="192" spans="1:24" x14ac:dyDescent="0.3">
      <c r="A192" s="1" t="e">
        <f>IF(A190=1,#REF!,#REF!)</f>
        <v>#REF!</v>
      </c>
      <c r="D192" s="3" t="e">
        <f>#REF!</f>
        <v>#REF!</v>
      </c>
      <c r="E192" s="3" t="e">
        <f>(D192+#REF!)</f>
        <v>#REF!</v>
      </c>
      <c r="F192" s="3" t="e">
        <f>(E192+#REF!)</f>
        <v>#REF!</v>
      </c>
      <c r="G192" s="3" t="e">
        <f>(F192+#REF!)</f>
        <v>#REF!</v>
      </c>
      <c r="H192" s="3" t="e">
        <f>(G192+#REF!)</f>
        <v>#REF!</v>
      </c>
      <c r="I192" s="3" t="e">
        <f>(H192+#REF!)</f>
        <v>#REF!</v>
      </c>
      <c r="J192" s="3" t="e">
        <f>(I192+#REF!)</f>
        <v>#REF!</v>
      </c>
      <c r="K192" s="3" t="e">
        <f>(J192+#REF!)</f>
        <v>#REF!</v>
      </c>
      <c r="L192" s="3"/>
      <c r="M192" s="3"/>
      <c r="N192" s="3"/>
      <c r="O192" s="3"/>
      <c r="P192" s="3"/>
      <c r="Q192" s="3"/>
      <c r="R192" s="2"/>
      <c r="S192" s="2"/>
      <c r="T192" s="2"/>
      <c r="U192" s="2"/>
      <c r="V192" s="2"/>
      <c r="W192" s="2"/>
      <c r="X192" s="2"/>
    </row>
    <row r="193" spans="1:24" x14ac:dyDescent="0.3">
      <c r="A193" s="6" t="s">
        <v>12</v>
      </c>
      <c r="D193" s="3">
        <v>86</v>
      </c>
      <c r="E193" s="3">
        <v>116</v>
      </c>
      <c r="F193" s="3">
        <v>147</v>
      </c>
      <c r="G193" s="3">
        <v>177</v>
      </c>
      <c r="H193" s="3">
        <v>207</v>
      </c>
      <c r="I193" s="3">
        <v>238</v>
      </c>
      <c r="J193" s="3">
        <v>268</v>
      </c>
      <c r="K193" s="3">
        <v>298</v>
      </c>
      <c r="L193" s="3"/>
      <c r="M193" s="3"/>
      <c r="N193" s="3"/>
      <c r="O193" s="3"/>
      <c r="P193" s="3"/>
      <c r="Q193" s="3"/>
      <c r="R193" s="2"/>
    </row>
    <row r="194" spans="1:24" x14ac:dyDescent="0.3">
      <c r="A194" s="6" t="s">
        <v>13</v>
      </c>
      <c r="D194" s="3">
        <v>3735</v>
      </c>
      <c r="E194" s="3">
        <v>5040</v>
      </c>
      <c r="F194" s="3">
        <v>6345</v>
      </c>
      <c r="G194" s="3">
        <v>7650</v>
      </c>
      <c r="H194" s="3">
        <v>8955</v>
      </c>
      <c r="I194" s="3">
        <v>10260</v>
      </c>
      <c r="J194" s="3">
        <v>11565</v>
      </c>
      <c r="K194" s="3">
        <v>12870</v>
      </c>
      <c r="L194" s="3"/>
      <c r="M194" s="3"/>
      <c r="N194" s="3"/>
      <c r="O194" s="3"/>
      <c r="P194" s="3"/>
      <c r="Q194" s="3"/>
      <c r="R194" s="2"/>
    </row>
    <row r="195" spans="1:24" x14ac:dyDescent="0.3">
      <c r="A195" s="6" t="s">
        <v>14</v>
      </c>
      <c r="D195" s="2"/>
      <c r="E195" s="2"/>
      <c r="F195" s="2"/>
      <c r="G195" s="2"/>
      <c r="H195" s="2"/>
      <c r="I195" s="2"/>
      <c r="J195" s="2"/>
      <c r="K195" s="2"/>
      <c r="L195" s="2"/>
      <c r="M195" s="2"/>
      <c r="N195" s="2"/>
      <c r="O195" s="2"/>
      <c r="P195" s="2"/>
      <c r="Q195" s="2"/>
      <c r="R195" s="2"/>
    </row>
    <row r="196" spans="1:24" x14ac:dyDescent="0.3">
      <c r="A196" s="1"/>
      <c r="D196" s="2"/>
      <c r="E196" s="2"/>
      <c r="F196" s="2"/>
      <c r="G196" s="2"/>
      <c r="H196" s="2"/>
      <c r="I196" s="2"/>
      <c r="J196" s="2"/>
      <c r="K196" s="2"/>
      <c r="L196" s="2"/>
      <c r="M196" s="2"/>
      <c r="N196" s="2"/>
      <c r="O196" s="2"/>
      <c r="P196" s="2"/>
      <c r="Q196" s="2"/>
      <c r="R196" s="2"/>
    </row>
    <row r="197" spans="1:24" x14ac:dyDescent="0.3">
      <c r="A197" s="2"/>
      <c r="D197" s="2"/>
      <c r="E197" s="2"/>
      <c r="F197" s="2"/>
      <c r="G197" s="2"/>
      <c r="H197" s="2"/>
      <c r="I197" s="2"/>
      <c r="J197" s="2"/>
      <c r="K197" s="2"/>
      <c r="L197" s="2"/>
      <c r="M197" s="2"/>
      <c r="N197" s="2"/>
      <c r="O197" s="2"/>
      <c r="P197" s="2"/>
      <c r="Q197" s="2"/>
      <c r="R197" s="2"/>
      <c r="S197" s="2"/>
      <c r="T197" s="2"/>
      <c r="U197" s="2"/>
      <c r="V197" s="2"/>
      <c r="W197" s="2"/>
      <c r="X197" s="2"/>
    </row>
    <row r="198" spans="1:24" x14ac:dyDescent="0.3">
      <c r="A198" s="2"/>
      <c r="D198" s="2"/>
      <c r="E198" s="2"/>
      <c r="F198" s="2"/>
      <c r="G198" s="2"/>
      <c r="H198" s="2"/>
      <c r="I198" s="2"/>
      <c r="J198" s="2"/>
      <c r="K198" s="2"/>
      <c r="L198" s="2"/>
      <c r="M198" s="2"/>
      <c r="N198" s="2"/>
      <c r="O198" s="2"/>
      <c r="P198" s="2"/>
      <c r="Q198" s="2"/>
      <c r="R198" s="2"/>
      <c r="S198" s="2"/>
      <c r="T198" s="2"/>
      <c r="U198" s="2"/>
      <c r="V198" s="2"/>
      <c r="W198" s="2"/>
      <c r="X198" s="2"/>
    </row>
    <row r="199" spans="1:24" x14ac:dyDescent="0.3">
      <c r="A199" s="2"/>
      <c r="D199" s="2"/>
      <c r="E199" s="3"/>
      <c r="F199" s="2"/>
      <c r="G199" s="2"/>
      <c r="H199" s="2"/>
      <c r="I199" s="3"/>
      <c r="J199" s="2"/>
      <c r="K199" s="2"/>
      <c r="L199" s="2"/>
      <c r="M199" s="2"/>
      <c r="N199" s="2"/>
      <c r="O199" s="2"/>
      <c r="P199" s="2"/>
      <c r="Q199" s="2"/>
      <c r="R199" s="2"/>
      <c r="S199" s="2"/>
      <c r="T199" s="2"/>
      <c r="U199" s="2"/>
      <c r="V199" s="2"/>
      <c r="W199" s="2"/>
      <c r="X199" s="2"/>
    </row>
    <row r="200" spans="1:24" x14ac:dyDescent="0.3">
      <c r="A200" s="2"/>
      <c r="D200" s="2"/>
      <c r="E200" s="3"/>
      <c r="F200" s="2"/>
      <c r="G200" s="2"/>
      <c r="H200" s="2"/>
      <c r="I200" s="2"/>
      <c r="J200" s="2"/>
      <c r="K200" s="2"/>
      <c r="L200" s="2"/>
      <c r="M200" s="2"/>
      <c r="N200" s="2"/>
      <c r="O200" s="2"/>
      <c r="P200" s="2"/>
      <c r="Q200" s="2"/>
      <c r="R200" s="2"/>
      <c r="S200" s="2"/>
      <c r="T200" s="2"/>
      <c r="U200" s="2"/>
      <c r="V200" s="2"/>
      <c r="W200" s="2"/>
      <c r="X200" s="2"/>
    </row>
    <row r="201" spans="1:24" x14ac:dyDescent="0.3">
      <c r="A201" s="2"/>
      <c r="D201" s="2"/>
      <c r="E201" s="3"/>
      <c r="F201" s="2"/>
      <c r="G201" s="2"/>
      <c r="H201" s="2"/>
      <c r="I201" s="2"/>
      <c r="J201" s="3"/>
      <c r="K201" s="3"/>
      <c r="L201" s="3"/>
      <c r="M201" s="3"/>
      <c r="N201" s="3"/>
      <c r="O201" s="3"/>
      <c r="P201" s="3"/>
      <c r="Q201" s="3"/>
      <c r="R201" s="2"/>
      <c r="S201" s="2"/>
      <c r="T201" s="2"/>
      <c r="U201" s="2"/>
      <c r="V201" s="2"/>
      <c r="W201" s="2"/>
      <c r="X201" s="2"/>
    </row>
    <row r="202" spans="1:24" x14ac:dyDescent="0.3">
      <c r="A202" s="2"/>
      <c r="D202" s="2"/>
      <c r="E202" s="2"/>
      <c r="F202" s="2"/>
      <c r="G202" s="2"/>
      <c r="H202" s="2"/>
      <c r="I202" s="3"/>
      <c r="J202" s="3"/>
      <c r="K202" s="3"/>
      <c r="L202" s="3"/>
      <c r="M202" s="3"/>
      <c r="N202" s="3"/>
      <c r="O202" s="3"/>
      <c r="P202" s="3"/>
      <c r="Q202" s="3"/>
      <c r="R202" s="2"/>
      <c r="S202" s="2"/>
      <c r="T202" s="2"/>
      <c r="U202" s="2"/>
      <c r="V202" s="2"/>
      <c r="W202" s="2"/>
      <c r="X202" s="2"/>
    </row>
    <row r="203" spans="1:24" x14ac:dyDescent="0.3">
      <c r="A203" s="2"/>
      <c r="D203" s="2"/>
      <c r="E203" s="3"/>
      <c r="F203" s="2"/>
      <c r="G203" s="2"/>
      <c r="H203" s="2"/>
      <c r="I203" s="3"/>
      <c r="J203" s="3"/>
      <c r="K203" s="3"/>
      <c r="L203" s="3"/>
      <c r="M203" s="3"/>
      <c r="N203" s="3"/>
      <c r="O203" s="3"/>
      <c r="P203" s="3"/>
      <c r="Q203" s="3"/>
      <c r="R203" s="2"/>
      <c r="S203" s="2"/>
      <c r="T203" s="2"/>
      <c r="U203" s="2"/>
      <c r="V203" s="2"/>
      <c r="W203" s="2"/>
      <c r="X203" s="2"/>
    </row>
    <row r="204" spans="1:24" x14ac:dyDescent="0.3">
      <c r="A204" s="2"/>
      <c r="D204" s="2"/>
      <c r="E204" s="3"/>
      <c r="F204" s="2"/>
      <c r="G204" s="2"/>
      <c r="H204" s="2"/>
      <c r="I204" s="3"/>
      <c r="J204" s="3"/>
      <c r="K204" s="3"/>
      <c r="L204" s="3"/>
      <c r="M204" s="3"/>
      <c r="N204" s="3"/>
      <c r="O204" s="3"/>
      <c r="P204" s="3"/>
      <c r="Q204" s="3"/>
      <c r="R204" s="2"/>
      <c r="S204" s="2"/>
      <c r="T204" s="2"/>
      <c r="U204" s="2"/>
      <c r="V204" s="2"/>
      <c r="W204" s="2"/>
      <c r="X204" s="2"/>
    </row>
    <row r="205" spans="1:24" x14ac:dyDescent="0.3">
      <c r="A205" s="2"/>
      <c r="D205" s="2"/>
      <c r="E205" s="2"/>
      <c r="F205" s="2"/>
      <c r="G205" s="2"/>
      <c r="H205" s="2"/>
      <c r="I205" s="3"/>
      <c r="J205" s="3"/>
      <c r="K205" s="3"/>
      <c r="L205" s="3"/>
      <c r="M205" s="3"/>
      <c r="N205" s="3"/>
      <c r="O205" s="3"/>
      <c r="P205" s="3"/>
      <c r="Q205" s="3"/>
      <c r="R205" s="2"/>
      <c r="S205" s="2"/>
      <c r="T205" s="2"/>
      <c r="U205" s="2"/>
      <c r="V205" s="2"/>
      <c r="W205" s="2"/>
      <c r="X205" s="2"/>
    </row>
    <row r="206" spans="1:24" x14ac:dyDescent="0.3">
      <c r="A206" s="2"/>
      <c r="D206" s="2"/>
      <c r="E206" s="3"/>
      <c r="F206" s="2"/>
      <c r="G206" s="2"/>
      <c r="H206" s="2"/>
      <c r="I206" s="3"/>
      <c r="J206" s="3"/>
      <c r="K206" s="3"/>
      <c r="L206" s="3"/>
      <c r="M206" s="3"/>
      <c r="N206" s="3"/>
      <c r="O206" s="3"/>
      <c r="P206" s="3"/>
      <c r="Q206" s="3"/>
      <c r="R206" s="2"/>
      <c r="S206" s="2"/>
      <c r="T206" s="2"/>
      <c r="U206" s="2"/>
      <c r="V206" s="2"/>
      <c r="W206" s="2"/>
      <c r="X206" s="2"/>
    </row>
    <row r="207" spans="1:24" x14ac:dyDescent="0.3">
      <c r="A207" s="2"/>
      <c r="D207" s="1"/>
      <c r="E207" s="3"/>
      <c r="F207" s="2"/>
      <c r="G207" s="2"/>
      <c r="H207" s="2"/>
      <c r="I207" s="3"/>
      <c r="J207" s="3"/>
      <c r="K207" s="3"/>
      <c r="L207" s="3"/>
      <c r="M207" s="3"/>
      <c r="N207" s="3"/>
      <c r="O207" s="3"/>
      <c r="P207" s="3"/>
      <c r="Q207" s="3"/>
      <c r="R207" s="2"/>
      <c r="S207" s="2"/>
      <c r="T207" s="2"/>
      <c r="U207" s="2"/>
      <c r="V207" s="2"/>
      <c r="W207" s="2"/>
      <c r="X207" s="2"/>
    </row>
    <row r="208" spans="1:24" x14ac:dyDescent="0.3">
      <c r="A208" s="2"/>
      <c r="D208" s="1"/>
      <c r="E208" s="3"/>
      <c r="H208" s="2"/>
      <c r="I208" s="3"/>
      <c r="J208" s="3"/>
      <c r="K208" s="3"/>
      <c r="L208" s="3"/>
      <c r="M208" s="3"/>
      <c r="N208" s="3"/>
      <c r="O208" s="3"/>
      <c r="P208" s="3"/>
      <c r="Q208" s="3"/>
      <c r="R208" s="2"/>
      <c r="S208" s="2"/>
      <c r="T208" s="2"/>
      <c r="U208" s="2"/>
      <c r="V208" s="2"/>
      <c r="W208" s="2"/>
      <c r="X208" s="2"/>
    </row>
    <row r="209" spans="1:24" x14ac:dyDescent="0.3">
      <c r="A209" s="2"/>
      <c r="D209" s="4"/>
      <c r="E209" s="3"/>
      <c r="F209" s="2"/>
      <c r="G209" s="2"/>
      <c r="H209" s="2"/>
      <c r="I209" s="3"/>
      <c r="J209" s="3"/>
      <c r="K209" s="3"/>
      <c r="L209" s="3"/>
      <c r="M209" s="3"/>
      <c r="N209" s="3"/>
      <c r="O209" s="3"/>
      <c r="P209" s="3"/>
      <c r="Q209" s="3"/>
      <c r="R209" s="2"/>
      <c r="S209" s="2"/>
      <c r="T209" s="2"/>
      <c r="U209" s="2"/>
      <c r="V209" s="2"/>
      <c r="W209" s="2"/>
      <c r="X209" s="2"/>
    </row>
    <row r="210" spans="1:24" x14ac:dyDescent="0.3">
      <c r="A210" s="2"/>
      <c r="D210" s="2"/>
      <c r="E210" s="2"/>
      <c r="F210" s="2"/>
      <c r="G210" s="2"/>
      <c r="H210" s="2"/>
      <c r="I210" s="3"/>
      <c r="J210" s="3"/>
      <c r="K210" s="3"/>
      <c r="L210" s="3"/>
      <c r="M210" s="3"/>
      <c r="N210" s="3"/>
      <c r="O210" s="3"/>
      <c r="P210" s="3"/>
      <c r="Q210" s="3"/>
      <c r="R210" s="2"/>
      <c r="S210" s="2"/>
      <c r="T210" s="2"/>
      <c r="U210" s="2"/>
      <c r="V210" s="2"/>
      <c r="W210" s="2"/>
      <c r="X210" s="2"/>
    </row>
    <row r="211" spans="1:24" x14ac:dyDescent="0.3">
      <c r="A211" s="2"/>
      <c r="D211" s="2"/>
      <c r="E211" s="3"/>
      <c r="F211" s="2"/>
      <c r="G211" s="2"/>
      <c r="H211" s="2"/>
      <c r="I211" s="3"/>
      <c r="J211" s="3"/>
      <c r="K211" s="3"/>
      <c r="L211" s="3"/>
      <c r="M211" s="3"/>
      <c r="N211" s="3"/>
      <c r="O211" s="3"/>
      <c r="P211" s="3"/>
      <c r="Q211" s="3"/>
      <c r="R211" s="2"/>
      <c r="S211" s="2"/>
      <c r="T211" s="2"/>
      <c r="U211" s="2"/>
      <c r="V211" s="2"/>
      <c r="W211" s="2"/>
      <c r="X211" s="2"/>
    </row>
    <row r="212" spans="1:24" x14ac:dyDescent="0.3">
      <c r="A212" s="2"/>
      <c r="D212" s="1"/>
      <c r="E212" s="3"/>
      <c r="F212" s="2"/>
      <c r="G212" s="2"/>
      <c r="H212" s="2"/>
      <c r="I212" s="3"/>
      <c r="J212" s="3"/>
      <c r="K212" s="3"/>
      <c r="L212" s="3"/>
      <c r="M212" s="3"/>
      <c r="N212" s="3"/>
      <c r="O212" s="3"/>
      <c r="P212" s="3"/>
      <c r="Q212" s="3"/>
      <c r="R212" s="2"/>
      <c r="S212" s="2"/>
      <c r="T212" s="2"/>
      <c r="U212" s="2"/>
      <c r="V212" s="2"/>
      <c r="W212" s="2"/>
      <c r="X212" s="2"/>
    </row>
    <row r="213" spans="1:24" x14ac:dyDescent="0.3">
      <c r="A213" s="2"/>
      <c r="D213" s="1"/>
      <c r="E213" s="3"/>
      <c r="F213" s="2"/>
      <c r="G213" s="2"/>
      <c r="H213" s="2"/>
      <c r="I213" s="3"/>
      <c r="J213" s="3"/>
      <c r="K213" s="3"/>
      <c r="L213" s="3"/>
      <c r="M213" s="3"/>
      <c r="N213" s="3"/>
      <c r="O213" s="3"/>
      <c r="P213" s="3"/>
      <c r="Q213" s="3"/>
      <c r="R213" s="2"/>
      <c r="S213" s="2"/>
      <c r="T213" s="2"/>
      <c r="U213" s="2"/>
      <c r="V213" s="2"/>
      <c r="W213" s="2"/>
      <c r="X213" s="2"/>
    </row>
    <row r="214" spans="1:24" x14ac:dyDescent="0.3">
      <c r="A214" s="2"/>
      <c r="D214" s="4"/>
      <c r="E214" s="3"/>
      <c r="F214" s="2"/>
      <c r="G214" s="2"/>
      <c r="H214" s="2"/>
      <c r="I214" s="2"/>
      <c r="J214" s="2"/>
      <c r="K214" s="2"/>
      <c r="L214" s="2"/>
      <c r="M214" s="2"/>
      <c r="N214" s="2"/>
      <c r="O214" s="2"/>
      <c r="P214" s="2"/>
      <c r="Q214" s="2"/>
      <c r="R214" s="2"/>
      <c r="S214" s="2"/>
      <c r="T214" s="2"/>
      <c r="U214" s="2"/>
      <c r="V214" s="2"/>
      <c r="W214" s="2"/>
      <c r="X214" s="2"/>
    </row>
    <row r="215" spans="1:24" x14ac:dyDescent="0.3">
      <c r="A215" s="2"/>
      <c r="D215" s="2"/>
      <c r="E215" s="2"/>
      <c r="F215" s="2"/>
      <c r="G215" s="2"/>
      <c r="H215" s="2"/>
      <c r="I215" s="2"/>
      <c r="J215" s="2"/>
      <c r="K215" s="2"/>
      <c r="L215" s="2"/>
      <c r="M215" s="2"/>
      <c r="N215" s="2"/>
      <c r="O215" s="2"/>
      <c r="P215" s="2"/>
      <c r="Q215" s="2"/>
      <c r="R215" s="2"/>
      <c r="S215" s="2"/>
      <c r="T215" s="2"/>
      <c r="U215" s="2"/>
      <c r="V215" s="2"/>
      <c r="W215" s="2"/>
      <c r="X215" s="2"/>
    </row>
    <row r="216" spans="1:24" x14ac:dyDescent="0.3">
      <c r="D216" s="4"/>
      <c r="E216" s="3"/>
      <c r="S216" s="2"/>
      <c r="T216" s="2"/>
      <c r="U216" s="2"/>
      <c r="V216" s="2"/>
      <c r="W216" s="2"/>
      <c r="X216" s="2"/>
    </row>
    <row r="217" spans="1:24" x14ac:dyDescent="0.3">
      <c r="S217" s="2"/>
      <c r="T217" s="2"/>
      <c r="U217" s="2"/>
      <c r="V217" s="2"/>
      <c r="W217" s="2"/>
      <c r="X217" s="2"/>
    </row>
    <row r="218" spans="1:24" x14ac:dyDescent="0.3">
      <c r="S218" s="2"/>
      <c r="T218" s="2"/>
      <c r="U218" s="2"/>
      <c r="V218" s="2"/>
      <c r="W218" s="2"/>
      <c r="X218" s="2"/>
    </row>
    <row r="219" spans="1:24" x14ac:dyDescent="0.3">
      <c r="S219" s="2"/>
      <c r="T219" s="2"/>
      <c r="U219" s="2"/>
      <c r="V219" s="2"/>
      <c r="W219" s="2"/>
      <c r="X219" s="2"/>
    </row>
    <row r="220" spans="1:24" x14ac:dyDescent="0.3">
      <c r="S220" s="2"/>
      <c r="T220" s="2"/>
      <c r="U220" s="2"/>
      <c r="V220" s="2"/>
      <c r="W220" s="2"/>
      <c r="X220" s="2"/>
    </row>
    <row r="221" spans="1:24" x14ac:dyDescent="0.3">
      <c r="S221" s="2"/>
      <c r="T221" s="2"/>
      <c r="U221" s="2"/>
      <c r="V221" s="2"/>
      <c r="W221" s="2"/>
      <c r="X221" s="2"/>
    </row>
    <row r="222" spans="1:24" x14ac:dyDescent="0.3">
      <c r="S222" s="2"/>
      <c r="T222" s="2"/>
      <c r="U222" s="2"/>
      <c r="V222" s="2"/>
      <c r="W222" s="2"/>
      <c r="X222" s="2"/>
    </row>
  </sheetData>
  <mergeCells count="5">
    <mergeCell ref="A86:R88"/>
    <mergeCell ref="C2:E2"/>
    <mergeCell ref="C10:C12"/>
    <mergeCell ref="A4:R4"/>
    <mergeCell ref="A5:R5"/>
  </mergeCells>
  <phoneticPr fontId="0" type="noConversion"/>
  <printOptions horizontalCentered="1" verticalCentered="1" gridLinesSet="0"/>
  <pageMargins left="0.7" right="0.7" top="0.75" bottom="0.75" header="0.3" footer="0.3"/>
  <pageSetup scale="3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Instructions</vt:lpstr>
      <vt:lpstr>Sliding Fee Schedule</vt:lpstr>
      <vt:lpstr>CS10_</vt:lpstr>
      <vt:lpstr>CS11_</vt:lpstr>
      <vt:lpstr>CS8_</vt:lpstr>
      <vt:lpstr>CS9_</vt:lpstr>
      <vt:lpstr>'Sliding Fee Schedule'!Print_Area</vt:lpstr>
      <vt:lpstr>'Sliding Fee Schedule'!Print_Area_MI</vt:lpstr>
      <vt:lpstr>'Sliding Fee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Lindsey</dc:creator>
  <cp:lastModifiedBy>Per-Shara Milord</cp:lastModifiedBy>
  <cp:lastPrinted>2024-09-24T13:54:14Z</cp:lastPrinted>
  <dcterms:created xsi:type="dcterms:W3CDTF">1999-05-28T20:46:20Z</dcterms:created>
  <dcterms:modified xsi:type="dcterms:W3CDTF">2024-09-24T13:57:50Z</dcterms:modified>
</cp:coreProperties>
</file>